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reacr.sharepoint.com/sites/AKO/Shared Documents/General/PROJECTS/VUBP/Nákladovy_vzorec/"/>
    </mc:Choice>
  </mc:AlternateContent>
  <xr:revisionPtr revIDLastSave="5" documentId="14_{D647D705-2CB9-47DB-8E64-2765506BD400}" xr6:coauthVersionLast="47" xr6:coauthVersionMax="47" xr10:uidLastSave="{642583E2-F793-4226-A243-75C079F4A4F2}"/>
  <bookViews>
    <workbookView xWindow="28680" yWindow="-120" windowWidth="29040" windowHeight="15840" tabRatio="710" firstSheet="2" activeTab="2" xr2:uid="{83D26800-6D63-4A42-8332-8A1CABB08689}"/>
  </bookViews>
  <sheets>
    <sheet name="Informace k souboru" sheetId="13" r:id="rId1"/>
    <sheet name="Zdroje" sheetId="1" r:id="rId2"/>
    <sheet name="Statistiky" sheetId="9" r:id="rId3"/>
    <sheet name="Data_grafy" sheetId="15" state="hidden" r:id="rId4"/>
    <sheet name="Grafy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2" i="1" l="1"/>
  <c r="E119" i="1" s="1"/>
  <c r="E111" i="1" l="1"/>
  <c r="E96" i="1" l="1"/>
  <c r="F110" i="1" l="1"/>
  <c r="E99" i="1"/>
  <c r="E100" i="1"/>
  <c r="E102" i="1"/>
  <c r="E103" i="1"/>
  <c r="E105" i="1"/>
  <c r="E106" i="1"/>
  <c r="E110" i="1" l="1"/>
  <c r="E104" i="1"/>
  <c r="D35" i="9" l="1"/>
  <c r="D19" i="9"/>
  <c r="E38" i="1"/>
  <c r="E39" i="1"/>
  <c r="D32" i="9" l="1"/>
  <c r="F5" i="1"/>
  <c r="E117" i="1"/>
  <c r="E53" i="1" l="1"/>
  <c r="E32" i="1" l="1"/>
  <c r="E28" i="1" l="1"/>
  <c r="E88" i="1" l="1"/>
  <c r="E52" i="1"/>
  <c r="E91" i="1"/>
  <c r="E90" i="1"/>
  <c r="E89" i="1"/>
  <c r="F91" i="1"/>
  <c r="F90" i="1"/>
  <c r="F89" i="1"/>
  <c r="F107" i="1"/>
  <c r="F108" i="1" l="1"/>
  <c r="F6" i="1" l="1"/>
  <c r="F119" i="1" s="1"/>
  <c r="F7" i="1"/>
  <c r="F120" i="1" s="1"/>
  <c r="F118" i="1"/>
  <c r="F4" i="1"/>
  <c r="F3" i="1"/>
  <c r="F8" i="1"/>
  <c r="F9" i="1"/>
  <c r="F122" i="1" s="1"/>
  <c r="F34" i="1" l="1"/>
  <c r="B11" i="15"/>
  <c r="D25" i="9"/>
  <c r="D26" i="9"/>
  <c r="D30" i="9" l="1"/>
  <c r="F33" i="1"/>
  <c r="D33" i="9" s="1"/>
  <c r="B13" i="15" s="1"/>
  <c r="B6" i="15"/>
  <c r="B27" i="15"/>
  <c r="B7" i="15"/>
  <c r="B26" i="15"/>
  <c r="E122" i="1"/>
  <c r="E101" i="1" l="1"/>
  <c r="E87" i="1" l="1"/>
  <c r="E86" i="1"/>
  <c r="E85" i="1"/>
  <c r="E84" i="1"/>
  <c r="E83" i="1"/>
  <c r="E82" i="1"/>
  <c r="E81" i="1"/>
  <c r="E80" i="1"/>
  <c r="E72" i="1"/>
  <c r="E76" i="1"/>
  <c r="E108" i="1" s="1"/>
  <c r="E74" i="1" l="1"/>
  <c r="E75" i="1" l="1"/>
  <c r="E107" i="1" s="1"/>
  <c r="E71" i="1"/>
  <c r="E70" i="1" l="1"/>
  <c r="E73" i="1" s="1"/>
  <c r="E64" i="1"/>
  <c r="E65" i="1" s="1"/>
  <c r="E61" i="1"/>
  <c r="E54" i="1"/>
  <c r="E51" i="1"/>
  <c r="E50" i="1"/>
  <c r="E44" i="1"/>
  <c r="E43" i="1" l="1"/>
  <c r="E47" i="1" s="1"/>
  <c r="E121" i="1" l="1"/>
  <c r="E120" i="1"/>
  <c r="E34" i="1"/>
  <c r="E41" i="1"/>
  <c r="E40" i="1"/>
  <c r="E37" i="1"/>
  <c r="E36" i="1"/>
  <c r="E31" i="1"/>
  <c r="E30" i="1"/>
  <c r="E27" i="1"/>
  <c r="E26" i="1"/>
  <c r="E24" i="1"/>
  <c r="E23" i="1"/>
  <c r="E22" i="1"/>
  <c r="E21" i="1"/>
  <c r="E20" i="1"/>
  <c r="E19" i="1"/>
  <c r="E18" i="1"/>
  <c r="E33" i="1" l="1"/>
  <c r="E116" i="1"/>
  <c r="E115" i="1"/>
  <c r="E95" i="1"/>
  <c r="E79" i="1"/>
  <c r="E78" i="1"/>
  <c r="E77" i="1"/>
  <c r="E67" i="1"/>
  <c r="E109" i="1" s="1"/>
  <c r="E45" i="1"/>
  <c r="E46" i="1" s="1"/>
  <c r="E42" i="1" l="1"/>
  <c r="F45" i="1" l="1"/>
  <c r="F116" i="1" l="1"/>
  <c r="F115" i="1"/>
  <c r="D22" i="9" l="1"/>
  <c r="D21" i="9"/>
  <c r="D14" i="9"/>
  <c r="D13" i="9"/>
  <c r="D23" i="9"/>
  <c r="D15" i="9"/>
  <c r="F47" i="1"/>
  <c r="F7" i="9" l="1"/>
  <c r="F46" i="1"/>
  <c r="B14" i="15" l="1"/>
  <c r="B30" i="15"/>
  <c r="F67" i="1"/>
  <c r="F109" i="1" l="1"/>
  <c r="G35" i="9"/>
  <c r="B25" i="15" l="1"/>
  <c r="F95" i="1"/>
  <c r="B8" i="15" l="1"/>
  <c r="F65" i="1"/>
  <c r="B9" i="15"/>
  <c r="B10" i="15"/>
  <c r="F79" i="1"/>
  <c r="B12" i="15" l="1"/>
  <c r="G19" i="9"/>
  <c r="F77" i="1"/>
  <c r="F78" i="1" l="1"/>
  <c r="F42" i="1" l="1"/>
  <c r="D17" i="9" l="1"/>
  <c r="B17" i="15"/>
  <c r="B18" i="15"/>
  <c r="D10" i="9"/>
  <c r="B20" i="15" l="1"/>
  <c r="G10" i="9"/>
  <c r="B19" i="15"/>
  <c r="B15" i="15"/>
  <c r="B24" i="15"/>
  <c r="B16" i="15"/>
  <c r="D28" i="9"/>
  <c r="D29" i="9"/>
  <c r="F5" i="9" l="1"/>
  <c r="F3" i="9"/>
  <c r="D5" i="9"/>
  <c r="F6" i="15" s="1"/>
  <c r="D3" i="9"/>
  <c r="D7" i="9"/>
  <c r="F5" i="15" s="1"/>
  <c r="B3" i="15"/>
  <c r="B31" i="15"/>
  <c r="B29" i="15"/>
  <c r="B4" i="15"/>
  <c r="B28" i="15"/>
  <c r="B5" i="15"/>
  <c r="G28" i="9"/>
  <c r="F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Raszyková Petra</author>
  </authors>
  <commentList>
    <comment ref="B10" authorId="0" shapeId="0" xr:uid="{101AB222-96CF-4877-AAA1-50E815A0F5BB}">
      <text>
        <r>
          <rPr>
            <b/>
            <sz val="9"/>
            <color indexed="81"/>
            <rFont val="Tahoma"/>
            <family val="2"/>
            <charset val="238"/>
          </rPr>
          <t>Raszyková Petra:</t>
        </r>
        <r>
          <rPr>
            <sz val="9"/>
            <color indexed="81"/>
            <rFont val="Tahoma"/>
            <family val="2"/>
            <charset val="238"/>
          </rPr>
          <t xml:space="preserve">
předpokládá se, že při smrtelném PÚ osoba zemře hned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DA90FA-22D7-4249-AA00-4C5FB643A811}" keepAlive="1" name="Dotaz – invalidita" description="Připojení k dotazu produktu invalidita v sešitě" type="5" refreshedVersion="0" background="1" saveData="1">
    <dbPr connection="Provider=Microsoft.Mashup.OleDb.1;Data Source=$Workbook$;Location=invalidita;Extended Properties=&quot;&quot;" command="SELECT * FROM [invalidita]"/>
  </connection>
</connections>
</file>

<file path=xl/sharedStrings.xml><?xml version="1.0" encoding="utf-8"?>
<sst xmlns="http://schemas.openxmlformats.org/spreadsheetml/2006/main" count="447" uniqueCount="310">
  <si>
    <t>Excel obsahuje výpočet Nákladů a ztrát vyplývajících z pracovních úrazů a nemocí z povolání pro rok 2018</t>
  </si>
  <si>
    <t>- jedná se o aktualizovanou verzi vzorce z roku 2011</t>
  </si>
  <si>
    <t>- některé části výpočtu byly z důvodu nedostupnosti aktuálních údajů oproti roku 2011 změněny a některé vynechány</t>
  </si>
  <si>
    <r>
      <t xml:space="preserve">- metodika výpočtu je popsána v dokumentu </t>
    </r>
    <r>
      <rPr>
        <i/>
        <sz val="11"/>
        <color theme="1"/>
        <rFont val="Calibri"/>
        <family val="2"/>
        <charset val="238"/>
        <scheme val="minor"/>
      </rPr>
      <t>Náklady a ztráty vyplývající z PÚ a NzP 2018.docx</t>
    </r>
  </si>
  <si>
    <t>Zkratky</t>
  </si>
  <si>
    <t>- zkratky použité v tomto dokumentu:</t>
  </si>
  <si>
    <t>PÚ</t>
  </si>
  <si>
    <t>pracovní úraz</t>
  </si>
  <si>
    <t>SPÚ</t>
  </si>
  <si>
    <t>smrtelný pracovní úraz</t>
  </si>
  <si>
    <t>NzP</t>
  </si>
  <si>
    <t>nemoc z povolání</t>
  </si>
  <si>
    <r>
      <t xml:space="preserve">List </t>
    </r>
    <r>
      <rPr>
        <b/>
        <sz val="11"/>
        <color theme="1"/>
        <rFont val="Calibri"/>
        <family val="2"/>
        <charset val="238"/>
        <scheme val="minor"/>
      </rPr>
      <t>Zdroje</t>
    </r>
  </si>
  <si>
    <r>
      <t xml:space="preserve">- ve </t>
    </r>
    <r>
      <rPr>
        <b/>
        <sz val="11"/>
        <color theme="1"/>
        <rFont val="Calibri"/>
        <family val="2"/>
        <charset val="238"/>
        <scheme val="minor"/>
      </rPr>
      <t xml:space="preserve">skrytém sloupci E </t>
    </r>
    <r>
      <rPr>
        <sz val="11"/>
        <color theme="1"/>
        <rFont val="Calibri"/>
        <family val="2"/>
        <charset val="238"/>
        <scheme val="minor"/>
      </rPr>
      <t>"2018 odkazy" se nacházejí aktivní vzorce s odkazy na zdrojové tabulky v jiných Excelových sešitech</t>
    </r>
  </si>
  <si>
    <t>- pokud se správně nepropojí některé odkazy na externí Excely, tak je potřeba je otevřít a hodnoty se následně samy propíší</t>
  </si>
  <si>
    <r>
      <t xml:space="preserve">- v červeně označenýách </t>
    </r>
    <r>
      <rPr>
        <b/>
        <sz val="11"/>
        <color theme="1"/>
        <rFont val="Calibri"/>
        <family val="2"/>
        <charset val="238"/>
        <scheme val="minor"/>
      </rPr>
      <t>buňkách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F3:F9</t>
    </r>
    <r>
      <rPr>
        <sz val="11"/>
        <color theme="1"/>
        <rFont val="Calibri"/>
        <family val="2"/>
        <charset val="238"/>
        <scheme val="minor"/>
      </rPr>
      <t xml:space="preserve"> je možné měnit (libovolně přepsat) hodnoty koeficientů, jejichž aktuální hodnoty se nepodařilo pro rok 2018 získat</t>
    </r>
  </si>
  <si>
    <t>- po změně (přepsání) hodnoty dojde na všech příslušných místech k přepočítání vzorce a také překreslení grafů na lisu Grafy</t>
  </si>
  <si>
    <r>
      <t xml:space="preserve">- v </t>
    </r>
    <r>
      <rPr>
        <b/>
        <sz val="11"/>
        <color theme="1"/>
        <rFont val="Calibri"/>
        <family val="2"/>
        <charset val="238"/>
        <scheme val="minor"/>
      </rPr>
      <t>buňkách H3:H9</t>
    </r>
    <r>
      <rPr>
        <sz val="11"/>
        <color theme="1"/>
        <rFont val="Calibri"/>
        <family val="2"/>
        <charset val="238"/>
        <scheme val="minor"/>
      </rPr>
      <t xml:space="preserve"> jsou uvedeny hodnoty ukazatelů použitých v původní verzi výpočtu pro rok 2018</t>
    </r>
  </si>
  <si>
    <r>
      <t xml:space="preserve">- ve </t>
    </r>
    <r>
      <rPr>
        <b/>
        <sz val="11"/>
        <color theme="1"/>
        <rFont val="Calibri"/>
        <family val="2"/>
        <charset val="238"/>
        <scheme val="minor"/>
      </rPr>
      <t>skrytých sloupcích I:Y</t>
    </r>
    <r>
      <rPr>
        <sz val="11"/>
        <color theme="1"/>
        <rFont val="Calibri"/>
        <family val="2"/>
        <charset val="238"/>
        <scheme val="minor"/>
      </rPr>
      <t xml:space="preserve"> se nacházejí další poznámky ke zdrojům jednotlivých ukazatelů</t>
    </r>
  </si>
  <si>
    <r>
      <t xml:space="preserve">List </t>
    </r>
    <r>
      <rPr>
        <b/>
        <sz val="11"/>
        <color theme="1"/>
        <rFont val="Calibri"/>
        <family val="2"/>
        <charset val="238"/>
        <scheme val="minor"/>
      </rPr>
      <t>Statistiky</t>
    </r>
  </si>
  <si>
    <r>
      <t xml:space="preserve">- ve </t>
    </r>
    <r>
      <rPr>
        <b/>
        <sz val="11"/>
        <color theme="1"/>
        <rFont val="Calibri"/>
        <family val="2"/>
        <charset val="238"/>
        <scheme val="minor"/>
      </rPr>
      <t xml:space="preserve">skrytém sloupci B </t>
    </r>
    <r>
      <rPr>
        <sz val="11"/>
        <color theme="1"/>
        <rFont val="Calibri"/>
        <family val="2"/>
        <charset val="238"/>
        <scheme val="minor"/>
      </rPr>
      <t>se nacházejí poznámky k jednotlivým ukazatelům vyjadřující, zda se jejich hodnota váže pouze k SPÚ, NzP nebo ke všem druhům PÚ</t>
    </r>
  </si>
  <si>
    <r>
      <t xml:space="preserve">- </t>
    </r>
    <r>
      <rPr>
        <b/>
        <i/>
        <sz val="11"/>
        <color theme="1"/>
        <rFont val="Calibri"/>
        <family val="2"/>
        <charset val="238"/>
        <scheme val="minor"/>
      </rPr>
      <t>kurzívou</t>
    </r>
    <r>
      <rPr>
        <b/>
        <sz val="11"/>
        <color theme="1"/>
        <rFont val="Calibri"/>
        <family val="2"/>
        <charset val="238"/>
        <scheme val="minor"/>
      </rPr>
      <t xml:space="preserve"> psané názvy ukazatelů</t>
    </r>
    <r>
      <rPr>
        <sz val="11"/>
        <color theme="1"/>
        <rFont val="Calibri"/>
        <family val="2"/>
        <charset val="238"/>
        <scheme val="minor"/>
      </rPr>
      <t xml:space="preserve"> označují položky, které musely být pro rok 2018 odhadnuty, někdy navíc na základě koeficientu z roku 2011</t>
    </r>
  </si>
  <si>
    <r>
      <rPr>
        <sz val="11"/>
        <color theme="1"/>
        <rFont val="Calibri"/>
        <family val="2"/>
        <charset val="238"/>
        <scheme val="minor"/>
      </rPr>
      <t>List</t>
    </r>
    <r>
      <rPr>
        <b/>
        <sz val="11"/>
        <color theme="1"/>
        <rFont val="Calibri"/>
        <family val="2"/>
        <charset val="238"/>
        <scheme val="minor"/>
      </rPr>
      <t xml:space="preserve"> Grafy</t>
    </r>
  </si>
  <si>
    <r>
      <t xml:space="preserve">- grafy na záložce </t>
    </r>
    <r>
      <rPr>
        <i/>
        <sz val="11"/>
        <color theme="1"/>
        <rFont val="Calibri"/>
        <family val="2"/>
        <charset val="238"/>
        <scheme val="minor"/>
      </rPr>
      <t>Grafy</t>
    </r>
    <r>
      <rPr>
        <sz val="11"/>
        <color theme="1"/>
        <rFont val="Calibri"/>
        <family val="2"/>
        <charset val="238"/>
        <scheme val="minor"/>
      </rPr>
      <t xml:space="preserve"> jsou zkonstruovány na datech uvedených na </t>
    </r>
    <r>
      <rPr>
        <b/>
        <sz val="11"/>
        <color theme="1"/>
        <rFont val="Calibri"/>
        <family val="2"/>
        <charset val="238"/>
        <scheme val="minor"/>
      </rPr>
      <t>skryté</t>
    </r>
    <r>
      <rPr>
        <sz val="11"/>
        <color theme="1"/>
        <rFont val="Calibri"/>
        <family val="2"/>
        <charset val="238"/>
        <scheme val="minor"/>
      </rPr>
      <t xml:space="preserve"> záložce </t>
    </r>
    <r>
      <rPr>
        <i/>
        <sz val="11"/>
        <color theme="1"/>
        <rFont val="Calibri"/>
        <family val="2"/>
        <charset val="238"/>
        <scheme val="minor"/>
      </rPr>
      <t>Data_grafy</t>
    </r>
  </si>
  <si>
    <t>Stav</t>
  </si>
  <si>
    <t>Zdroj</t>
  </si>
  <si>
    <t>Ukazatele</t>
  </si>
  <si>
    <t>2018 odkazy</t>
  </si>
  <si>
    <r>
      <t>Zde možno změnit</t>
    </r>
    <r>
      <rPr>
        <b/>
        <i/>
        <sz val="14"/>
        <color rgb="FFFF0000"/>
        <rFont val="Calibri"/>
        <family val="2"/>
        <charset val="238"/>
      </rPr>
      <t>↓</t>
    </r>
  </si>
  <si>
    <t>Původní hodnoty použité pro rok 2018:</t>
  </si>
  <si>
    <t>Neaktualizované údaje</t>
  </si>
  <si>
    <t>Původní výpočet vzorce nákladovosti PÚ</t>
  </si>
  <si>
    <r>
      <t xml:space="preserve">Index pro odhad počtu plného invalidních důchodů pro pracovní úraz + nemoc z povolání ze všech nově přiznaných plných invalidních důchodů - </t>
    </r>
    <r>
      <rPr>
        <b/>
        <i/>
        <sz val="11"/>
        <color theme="1"/>
        <rFont val="Calibri"/>
        <family val="2"/>
        <charset val="238"/>
        <scheme val="minor"/>
      </rPr>
      <t>Jaký podíl ze všech nově přiznaných plných invalidních důchodů v daném roce tvoří plné invalidity vzniklé na základě pracovního úrazu?</t>
    </r>
  </si>
  <si>
    <r>
      <t xml:space="preserve">Index pro odhad počtu částečného invalidních důchodů pro pracovní úraz + nemoc z povolání ze všech nově přiznaných částečných invalidních důchodů - </t>
    </r>
    <r>
      <rPr>
        <b/>
        <i/>
        <sz val="11"/>
        <color theme="1"/>
        <rFont val="Calibri"/>
        <family val="2"/>
        <charset val="238"/>
        <scheme val="minor"/>
      </rPr>
      <t>Jaký podíl ze všech nově přiznaných částečných invalidních důchodů v daném roce tvoří částečné invalidity vzniklé na základě pracovního úrazu?</t>
    </r>
  </si>
  <si>
    <r>
      <t xml:space="preserve">Koeficient krátkodobého přerušení práce spolupracovníků a nadřízených zúčastněných na události. </t>
    </r>
    <r>
      <rPr>
        <b/>
        <i/>
        <sz val="11"/>
        <color theme="1"/>
        <rFont val="Calibri"/>
        <family val="2"/>
        <charset val="238"/>
        <scheme val="minor"/>
      </rPr>
      <t>- Kolik % z doby, kterou zaměstnanec díky pracovnímu úrazu v povolání celkově zamešká, zabere řešení této události také jeho spolupracovníkům?</t>
    </r>
  </si>
  <si>
    <r>
      <t xml:space="preserve">Koeficient průměrné doby plnění u sirotčích důchodů v měsících. </t>
    </r>
    <r>
      <rPr>
        <b/>
        <i/>
        <sz val="11"/>
        <color theme="1"/>
        <rFont val="Calibri"/>
        <family val="2"/>
        <charset val="238"/>
        <scheme val="minor"/>
      </rPr>
      <t>- Kolik měsíců v průměru pobírají sirotci po smrtelných pracovních úrazech sirotčí důchody?</t>
    </r>
  </si>
  <si>
    <r>
      <t>Koeficient plnění u sirotčích důchodů.</t>
    </r>
    <r>
      <rPr>
        <b/>
        <i/>
        <sz val="11"/>
        <color theme="1"/>
        <rFont val="Calibri"/>
        <family val="2"/>
        <charset val="238"/>
        <scheme val="minor"/>
      </rPr>
      <t xml:space="preserve"> - Průměrný počet sirotků na 1 vdovu/vdovce.</t>
    </r>
  </si>
  <si>
    <r>
      <t xml:space="preserve">Koeficient průměrné doby plnění u vdovských důchodů v měsících - </t>
    </r>
    <r>
      <rPr>
        <b/>
        <i/>
        <sz val="11"/>
        <color theme="1"/>
        <rFont val="Calibri"/>
        <family val="2"/>
        <charset val="238"/>
        <scheme val="minor"/>
      </rPr>
      <t>Kolik měsíců v průměru pobírá vdova/vdovec, jenž ovdověl/a následkem pracovního úrazu, vdovský/vdovecký důchod?</t>
    </r>
  </si>
  <si>
    <r>
      <t xml:space="preserve">Koeficient plnění u vdovských/vdoveckých důchodů - </t>
    </r>
    <r>
      <rPr>
        <b/>
        <i/>
        <sz val="11"/>
        <color theme="1"/>
        <rFont val="Calibri"/>
        <family val="2"/>
        <charset val="238"/>
        <scheme val="minor"/>
      </rPr>
      <t>Kolik procent osob, kterým se stal smrtelný pracovní úraz, mělo manžela/manželku (kteří mají nárok na pobírání vdovského/vdoveckého důchodu)?</t>
    </r>
  </si>
  <si>
    <t>*Červené podbarvení značí hodnoty nebo konstanty převzaté z původního výpočtu</t>
  </si>
  <si>
    <t>*Zelené podbarvení značí nově vytvořené odhady</t>
  </si>
  <si>
    <r>
      <rPr>
        <b/>
        <i/>
        <sz val="11"/>
        <color theme="1"/>
        <rFont val="Calibri"/>
        <family val="2"/>
        <charset val="238"/>
      </rPr>
      <t>↓</t>
    </r>
    <r>
      <rPr>
        <b/>
        <i/>
        <sz val="11"/>
        <color theme="1"/>
        <rFont val="Calibri"/>
        <family val="2"/>
        <charset val="238"/>
        <scheme val="minor"/>
      </rPr>
      <t>Skryté řádky se zdrojovými hodnotami</t>
    </r>
    <r>
      <rPr>
        <b/>
        <i/>
        <sz val="11"/>
        <color theme="1"/>
        <rFont val="Calibri"/>
        <family val="2"/>
        <charset val="238"/>
      </rPr>
      <t>↓</t>
    </r>
  </si>
  <si>
    <t>Jednotky</t>
  </si>
  <si>
    <t>Webový odkaz na zdroj</t>
  </si>
  <si>
    <t>Název zdroje uloženého ve složce Podklady</t>
  </si>
  <si>
    <t>Odkaz na buňku ve zdrojovém Excelu</t>
  </si>
  <si>
    <t>Další poznámky</t>
  </si>
  <si>
    <t>*Oranžově podbarvené buňky značí výpočet</t>
  </si>
  <si>
    <t>*Další poznámky ve skrytých sloupcích -&gt;</t>
  </si>
  <si>
    <t>Aktualizované údaje                   Aktualizované údaje                   Aktualizované údaje                   Aktualizované údaje                   Aktualizované údaje                   Aktualizované údaje                   Aktualizované údaje                   Aktualizované údaje                   Aktualizované údaje                   Aktualizované údaje</t>
  </si>
  <si>
    <t>Pojišťovny</t>
  </si>
  <si>
    <t>Vyplacená pojistná plnění  
z toho:</t>
  </si>
  <si>
    <t>e-mail</t>
  </si>
  <si>
    <t>Pojistovny_2000_2018.xlsx</t>
  </si>
  <si>
    <t>a) ztráta na výdělku po dobu pracovní neschopnosti</t>
  </si>
  <si>
    <t>Kč</t>
  </si>
  <si>
    <t>[Pojistovny_2000_2018.xlsx]Pojistovny_2000_2018'!$BH$14*1000</t>
  </si>
  <si>
    <t>b) bolestné</t>
  </si>
  <si>
    <t>[Pojistovny_2000_2018.xlsx]Pojistovny_2000_2018'!$BH$15*1000</t>
  </si>
  <si>
    <t>c) ztížení společenského uplatnění</t>
  </si>
  <si>
    <t>[Pojistovny_2000_2018.xlsx]Pojistovny_2000_2018'!$BH$16*1000</t>
  </si>
  <si>
    <t>d) účelně vynaložené náklady spojené s léčením</t>
  </si>
  <si>
    <t>[Pojistovny_2000_2018.xlsx]Pojistovny_2000_2018'!$BH$17*1000</t>
  </si>
  <si>
    <t>e) věcné škody</t>
  </si>
  <si>
    <t>[Pojistovny_2000_2018.xlsx]Pojistovny_2000_2018'!$BH$18*1000</t>
  </si>
  <si>
    <t>f) náklady spojené s pohřbem</t>
  </si>
  <si>
    <t>[Pojistovny_2000_2018.xlsx]Pojistovny_2000_2018'!$BH$19*1000</t>
  </si>
  <si>
    <t>g) jednorázové odškodnění pozůstalých</t>
  </si>
  <si>
    <t>[Pojistovny_2000_2018.xlsx]Pojistovny_2000_2018'!$BH$20*1000</t>
  </si>
  <si>
    <t>Vyplacené pojistné plnění za renty z toho:</t>
  </si>
  <si>
    <t>a) ztráta na výdělku po ukončení prac. neschopnosti</t>
  </si>
  <si>
    <t>[Pojistovny_2000_2018.xlsx]Pojistovny_2000_2018'!$BH$27*1000</t>
  </si>
  <si>
    <t>b) náhrada nákladů na výživu pozůstalých</t>
  </si>
  <si>
    <t>[Pojistovny_2000_2018.xlsx]Pojistovny_2000_2018'!$BH$28*1000</t>
  </si>
  <si>
    <t>Průměrná měsíční renta</t>
  </si>
  <si>
    <t>Celkový počet škod k vyřízení (bez rent) z toho:</t>
  </si>
  <si>
    <t>b) škody hlášené ve sledovaném roce</t>
  </si>
  <si>
    <t>ks</t>
  </si>
  <si>
    <t>[Pojistovny_2000_2018.xlsx]Pojistovny_2000_2018'!$BH$34</t>
  </si>
  <si>
    <t>c) škody vyřízené ve sled. roce</t>
  </si>
  <si>
    <t>[Pojistovny_2000_2018.xlsx]Pojistovny_2000_2018'!$BH$35</t>
  </si>
  <si>
    <t>Odhad</t>
  </si>
  <si>
    <t>Počet rent registrovaných k PÚ s datem vzniku k danému roku z toho</t>
  </si>
  <si>
    <t>Odhad poměrem</t>
  </si>
  <si>
    <t>[Pojistovny_2000_2018.xlsx]Pojistovny_2000_2018!$BH$38</t>
  </si>
  <si>
    <t>Získána hodnota na vyžádání pouze pro Kooperativu</t>
  </si>
  <si>
    <t>Výpočet</t>
  </si>
  <si>
    <t>CZSO</t>
  </si>
  <si>
    <r>
      <t xml:space="preserve">Průměrný </t>
    </r>
    <r>
      <rPr>
        <b/>
        <sz val="11"/>
        <rFont val="Calibri"/>
        <family val="2"/>
        <charset val="238"/>
        <scheme val="minor"/>
      </rPr>
      <t>počet nemocensky pojištěných</t>
    </r>
    <r>
      <rPr>
        <sz val="11"/>
        <rFont val="Calibri"/>
        <family val="2"/>
        <charset val="238"/>
        <scheme val="minor"/>
      </rPr>
      <t xml:space="preserve"> (včetně OSVČ)</t>
    </r>
  </si>
  <si>
    <t>osob</t>
  </si>
  <si>
    <t>Pracovní neschopnost pro nemoc a úraz v České republice - za rok 2018 | ČSÚ (czso.cz)</t>
  </si>
  <si>
    <r>
      <t xml:space="preserve">Tabulková část (.xlsx)
</t>
    </r>
    <r>
      <rPr>
        <i/>
        <sz val="11"/>
        <color theme="5"/>
        <rFont val="Calibri"/>
        <family val="2"/>
        <charset val="238"/>
        <scheme val="minor"/>
      </rPr>
      <t>26000418p2t.xlsx</t>
    </r>
  </si>
  <si>
    <t>[26000418p2t.xlsx]ZU01'!$B$5</t>
  </si>
  <si>
    <r>
      <t xml:space="preserve">Nově hlášené </t>
    </r>
    <r>
      <rPr>
        <b/>
        <sz val="11"/>
        <color theme="1"/>
        <rFont val="Calibri"/>
        <family val="2"/>
        <charset val="238"/>
        <scheme val="minor"/>
      </rPr>
      <t>případy pracovní neschopnopnosti pro prac. Úraz</t>
    </r>
    <r>
      <rPr>
        <sz val="11"/>
        <color theme="1"/>
        <rFont val="Calibri"/>
        <family val="2"/>
        <charset val="238"/>
        <scheme val="minor"/>
      </rPr>
      <t xml:space="preserve"> (včetně OSVČ)</t>
    </r>
  </si>
  <si>
    <t>[26000418p2t.xlsx]T1.2'!$D$6</t>
  </si>
  <si>
    <t>Průměrné procento pracovní neschopnosti pro nemoc a úraz - pracovní úraz</t>
  </si>
  <si>
    <t>Průměrné procento pracovní neschopnosti pro nemoc a úraz - celkem</t>
  </si>
  <si>
    <r>
      <t xml:space="preserve">Kalendářní </t>
    </r>
    <r>
      <rPr>
        <b/>
        <sz val="11"/>
        <color theme="1"/>
        <rFont val="Calibri"/>
        <family val="2"/>
        <charset val="238"/>
        <scheme val="minor"/>
      </rPr>
      <t>dny pracovní neschopnosti pro prac. úraz</t>
    </r>
  </si>
  <si>
    <t>dny</t>
  </si>
  <si>
    <t>[26000418p2t.xlsx]T1.3'!$D$6</t>
  </si>
  <si>
    <r>
      <t xml:space="preserve">Kalendářní </t>
    </r>
    <r>
      <rPr>
        <b/>
        <sz val="11"/>
        <color theme="1"/>
        <rFont val="Calibri"/>
        <family val="2"/>
        <charset val="238"/>
        <scheme val="minor"/>
      </rPr>
      <t xml:space="preserve">dny pracovní neschopnosti </t>
    </r>
    <r>
      <rPr>
        <sz val="11"/>
        <color theme="1"/>
        <rFont val="Calibri"/>
        <family val="2"/>
        <charset val="238"/>
        <scheme val="minor"/>
      </rPr>
      <t>celkem</t>
    </r>
  </si>
  <si>
    <t>[26000418p2t.xlsx]T1.3'!$B$6</t>
  </si>
  <si>
    <r>
      <rPr>
        <b/>
        <sz val="11"/>
        <color theme="1"/>
        <rFont val="Calibri"/>
        <family val="2"/>
        <charset val="238"/>
        <scheme val="minor"/>
      </rPr>
      <t>Průměrná doba trvání</t>
    </r>
    <r>
      <rPr>
        <sz val="11"/>
        <color theme="1"/>
        <rFont val="Calibri"/>
        <family val="2"/>
        <charset val="238"/>
        <scheme val="minor"/>
      </rPr>
      <t xml:space="preserve"> 1 prac. nechopnosti pro prac. úraz (v kalendářních dnech)</t>
    </r>
  </si>
  <si>
    <t>Počet osob ve věku 15-24 let</t>
  </si>
  <si>
    <t>Věkové složení obyvatelstva - 2018 | ČSÚ (czso.cz)</t>
  </si>
  <si>
    <r>
      <rPr>
        <sz val="11"/>
        <rFont val="Calibri"/>
        <family val="2"/>
        <charset val="238"/>
        <scheme val="minor"/>
      </rPr>
      <t>Věkové složení obyvatel podle pohlaví a rodinného stavu k 31. 12. 2018</t>
    </r>
    <r>
      <rPr>
        <i/>
        <sz val="11"/>
        <color theme="5"/>
        <rFont val="Calibri"/>
        <family val="2"/>
        <charset val="238"/>
        <scheme val="minor"/>
      </rPr>
      <t xml:space="preserve">
Vek_rodinny_stav.xlsx</t>
    </r>
  </si>
  <si>
    <r>
      <rPr>
        <b/>
        <sz val="11"/>
        <color theme="1"/>
        <rFont val="Calibri"/>
        <family val="2"/>
        <charset val="238"/>
        <scheme val="minor"/>
      </rPr>
      <t>SUMIFS</t>
    </r>
    <r>
      <rPr>
        <sz val="11"/>
        <color theme="1"/>
        <rFont val="Calibri"/>
        <family val="2"/>
        <charset val="238"/>
        <scheme val="minor"/>
      </rPr>
      <t>(Vek_rodinny_stav.xlsx!Smrtelne[Cekem];Vek_rodinny_stav.xlsx!Smrtelne[vek];"&lt;25";Vek_rodinny_stav.xlsx!Smrtelne[vek];"&gt;14"; Vek_rodinny_stav.xlsx!Smrtelne[rok];"2018")</t>
    </r>
  </si>
  <si>
    <t>Počet mladistvých pracujících v NH ve věku 15-24 let</t>
  </si>
  <si>
    <t>203R (K) Věk a vzdělání zaměstnaných v NH | ČSÚ (czso.cz)</t>
  </si>
  <si>
    <r>
      <t xml:space="preserve">Česká republika - NUTS1
</t>
    </r>
    <r>
      <rPr>
        <i/>
        <sz val="11"/>
        <color theme="5"/>
        <rFont val="Calibri"/>
        <family val="2"/>
        <charset val="238"/>
        <scheme val="minor"/>
      </rPr>
      <t>vek_zamestnancu.xlsx</t>
    </r>
  </si>
  <si>
    <t>([vek_zamestnancu.xlsx]A'!$AM$13 + [vek_zamestnancu.xlsx]A'!$AM$14 ) *1000</t>
  </si>
  <si>
    <t>vek_zamestnancu.xlsx</t>
  </si>
  <si>
    <t>Podíl pracujících mladistvých ve věku 15-24 let</t>
  </si>
  <si>
    <t>*15-24 let pokrývá většinu věkového intervalu možného studia do 26 let nad rámec povinné školní docházky. Bohužel je další věkový interval uváděný ve zdroji 25-29 let, který již z většiny nepokrývá věk pro nezaopatřené dítě
*z dat SUIP: 40,16 let (soubor: prum_vek.xlsx), ale protože v SUIP výkazu jsou pouze věky do 65 let</t>
  </si>
  <si>
    <t>Podíl nepracujících mladistvých ve věku 15-24 let</t>
  </si>
  <si>
    <t>Odhad podílu studujících mladistvých ve věku 15-24 let</t>
  </si>
  <si>
    <t>Průměrný věk při 1. sňatku muži</t>
  </si>
  <si>
    <t>Microsoft Word - 1300692102.docx (czso.cz)</t>
  </si>
  <si>
    <r>
      <t xml:space="preserve">Tab. 2.5
</t>
    </r>
    <r>
      <rPr>
        <i/>
        <sz val="11"/>
        <color theme="5"/>
        <rFont val="Calibri"/>
        <family val="2"/>
        <charset val="238"/>
        <scheme val="minor"/>
      </rPr>
      <t>1300692102.pdf</t>
    </r>
  </si>
  <si>
    <t>Průměrný věk při 1. sňatku ženy</t>
  </si>
  <si>
    <t>Průměrný věk matek při narození dítěte</t>
  </si>
  <si>
    <t>Obyvatelstvo - roční časové řady | ČSÚ (czso.cz)</t>
  </si>
  <si>
    <r>
      <t xml:space="preserve">Graf 5 Úhrnná plodnost a průměrný věk matek v letech 1920–2020
</t>
    </r>
    <r>
      <rPr>
        <i/>
        <sz val="11"/>
        <color theme="5"/>
        <rFont val="Calibri"/>
        <family val="2"/>
        <charset val="238"/>
        <scheme val="minor"/>
      </rPr>
      <t>13007021g05.xlsx</t>
    </r>
  </si>
  <si>
    <t>[13007021g05.xlsx]data'!$C$100</t>
  </si>
  <si>
    <t>Úhrnná plodnost</t>
  </si>
  <si>
    <t>[13007021g05.xlsx]data'!$B$100</t>
  </si>
  <si>
    <t xml:space="preserve">
2018: Podíl bezdětných žen</t>
  </si>
  <si>
    <t>Statistiky VDB (czso.cz)</t>
  </si>
  <si>
    <t>SPCR167.xlsx (Sčítání lidu, domů a bytů - 2011 - Obyvatelstvo - Plodnost žen  - Tab. 760 Ženy ve věku 15 a více let podle počtu všech živě narozených dětí, podle státního občanství a věku ženy a podle rodinného stavu</t>
  </si>
  <si>
    <t>Plodnost žen - SLDB 2011 | ČSÚ (czso.cz)</t>
  </si>
  <si>
    <t>170224-14.pdf, Tab. 2 – Podíl žen se zjištěným počtem dětí podle počtu živě narozených dětí v letech 1991, 2001 
a 2011 (v %) 1)</t>
  </si>
  <si>
    <t>Inflace (poměr indexů spotřebitelských cen) - Zdraví</t>
  </si>
  <si>
    <t>Indexy spotřebitelských cen - inflace - časové řady | ČSÚ (czso.cz)</t>
  </si>
  <si>
    <t>CEN080.xlsx</t>
  </si>
  <si>
    <t>[CEN080.xlsx]DATA!$I$36</t>
  </si>
  <si>
    <t>HDP</t>
  </si>
  <si>
    <t>Národní účty (czso.cz)</t>
  </si>
  <si>
    <t>M000101a_CZ_HDP.xlsx</t>
  </si>
  <si>
    <t>[M000101a_CZ_HDP.xlsx]M000101a_CZ'!$J$9*1000000</t>
  </si>
  <si>
    <t>HDP na obyvatele:</t>
  </si>
  <si>
    <t>Statistics | Eurostat (europa.eu)</t>
  </si>
  <si>
    <t>SUIP</t>
  </si>
  <si>
    <t>Průměrný věk závažného pracovního úrazu</t>
  </si>
  <si>
    <t>let</t>
  </si>
  <si>
    <t>e-mail Petr Mrkvička</t>
  </si>
  <si>
    <r>
      <t xml:space="preserve">2018.sav
</t>
    </r>
    <r>
      <rPr>
        <sz val="11"/>
        <rFont val="Calibri"/>
        <family val="2"/>
        <charset val="238"/>
        <scheme val="minor"/>
      </rPr>
      <t>Skript Prum_vek_zavazny_PU.sps</t>
    </r>
  </si>
  <si>
    <t>Průměrný věk závažného pracovního úrazu - ženy</t>
  </si>
  <si>
    <t>Průměrný věk závažného pracovního úrazu - muži</t>
  </si>
  <si>
    <t>Počet závažných pracovních úrazů - ženy</t>
  </si>
  <si>
    <t>Průměrný věk prac. Úrazu nad 3 dny prac. Neschopnosti</t>
  </si>
  <si>
    <t>e-mail a následně z disku</t>
  </si>
  <si>
    <t>57-67.xlsx</t>
  </si>
  <si>
    <r>
      <rPr>
        <b/>
        <sz val="11"/>
        <color theme="1"/>
        <rFont val="Calibri"/>
        <family val="2"/>
        <charset val="238"/>
        <scheme val="minor"/>
      </rPr>
      <t>PRŮMĚR</t>
    </r>
    <r>
      <rPr>
        <sz val="11"/>
        <color theme="1"/>
        <rFont val="Calibri"/>
        <family val="2"/>
        <charset val="238"/>
        <scheme val="minor"/>
      </rPr>
      <t>([57-67.xlsx]List1'!$A$2:$A$1047)</t>
    </r>
  </si>
  <si>
    <t>Data pouze s PN delší než 3 dny - mladší si zřejmě kvůli prac. Úrazu nemusí vždy brát PN, takže toto číslo může být nadhodnocené, ale je to to nejlepší, co máme</t>
  </si>
  <si>
    <t>*z dat SUIP: 40,16 let (soubor: prum_vek.xlsx), ale protože v SUIP výkazu jsou pouze věky do 65 let</t>
  </si>
  <si>
    <t>VUBP</t>
  </si>
  <si>
    <t>Počet smrtelných pracovních úrazů</t>
  </si>
  <si>
    <t>Analýza smrtelné pracovní úrazovosti v ČR v roce 2018 - Znalostní systém prevence rizik v BOZP (vubp.cz)</t>
  </si>
  <si>
    <r>
      <t xml:space="preserve">Tabulka č. 1 Časové řady ukazatelů smrtelné pracovní úrazovosti v ČR
</t>
    </r>
    <r>
      <rPr>
        <i/>
        <sz val="11"/>
        <color theme="5"/>
        <rFont val="Calibri"/>
        <family val="2"/>
        <charset val="238"/>
        <scheme val="minor"/>
      </rPr>
      <t>analyzasmrtelnepracovniurazovostivcr2018.pdf</t>
    </r>
  </si>
  <si>
    <t>*Str.4: smrtelný – takové poškození zdraví, na jehož následky úrazem postižený zaměstnanec nejpozději do 1 roku zemřel.</t>
  </si>
  <si>
    <t>Průměrný věk smrtelného pracovního úrazu</t>
  </si>
  <si>
    <t>analyzasmrtelnepracovniurazovostivcr2018.pdf (bozpinfo.cz)</t>
  </si>
  <si>
    <r>
      <rPr>
        <i/>
        <sz val="11"/>
        <color theme="5"/>
        <rFont val="Calibri"/>
        <family val="2"/>
        <charset val="238"/>
        <scheme val="minor"/>
      </rPr>
      <t>Vek_smrtelne_urazy.xlsx</t>
    </r>
    <r>
      <rPr>
        <sz val="11"/>
        <color theme="1"/>
        <rFont val="Calibri"/>
        <family val="2"/>
        <charset val="238"/>
        <scheme val="minor"/>
      </rPr>
      <t xml:space="preserve">
(Tabulka č. 12 Smrtelné pracovní úrazy v ČR, věkové kategorie zraněných zaměstnanců v letech 2009–2018)
</t>
    </r>
    <r>
      <rPr>
        <i/>
        <sz val="11"/>
        <color theme="5"/>
        <rFont val="Calibri"/>
        <family val="2"/>
        <charset val="238"/>
        <scheme val="minor"/>
      </rPr>
      <t>analyzasmrtelnepracovniurazovostivcr2018.pdf</t>
    </r>
  </si>
  <si>
    <t>[Vek_smrtelne_urazy.xlsx]List1'!$L$7</t>
  </si>
  <si>
    <t>ODHAD! Průměrný věk vdovy po SPÚ</t>
  </si>
  <si>
    <t>Počet smrtelných prac. úrazů žen</t>
  </si>
  <si>
    <r>
      <t xml:space="preserve">str. 2 Tabulka č. 1 Časové řady ukazatelů smrtelné pracovní úrazovosti v ČR 
</t>
    </r>
    <r>
      <rPr>
        <i/>
        <sz val="11"/>
        <color theme="5"/>
        <rFont val="Calibri"/>
        <family val="2"/>
        <charset val="238"/>
        <scheme val="minor"/>
      </rPr>
      <t>analyzasmrtelnepracovniurazovostivcr2018.pdf</t>
    </r>
  </si>
  <si>
    <t>Podíl smrtelných PÚ žen</t>
  </si>
  <si>
    <t>CSSZ</t>
  </si>
  <si>
    <t>Průměrný věk přiznáných inv. Důchodů l. Stupně</t>
  </si>
  <si>
    <t>e-mail Pavel Sedláček</t>
  </si>
  <si>
    <t>Diagnózy WHO 2018-IP.xlsx</t>
  </si>
  <si>
    <t>[Diagnózy WHO 2018-IP.xlsx]IP-věk-skupiny-celkem'!$C$32</t>
  </si>
  <si>
    <t>Průměrný věk přiznáných inv. Důchodů ll. Stupně</t>
  </si>
  <si>
    <t>Diagnózy WHO 2018-ID.xlsx</t>
  </si>
  <si>
    <t>[Diagnózy WHO 2018-ID.xlsx]ID-věk-skupiny-celkem'!$C$32</t>
  </si>
  <si>
    <t>Průměrný věk přiznáných inv. Důchodů lll. Stupně</t>
  </si>
  <si>
    <t>Diagnózy WHO 2018-IT.xlsx</t>
  </si>
  <si>
    <t>[Diagnózy WHO 2018-IT.xlsx]IT-věk-skupiny-celkem'!$C$32</t>
  </si>
  <si>
    <t>Průměrný věk přiznáných inv. Důchodů I.-lll. Stupně</t>
  </si>
  <si>
    <t>Podíl žen u nově přiznaných invalidních důchodů l. stupně v roce 2018</t>
  </si>
  <si>
    <t>[Diagnózy WHO 2018-IP.xlsx]IP-věk-skupiny-celkem'!$M$30</t>
  </si>
  <si>
    <t>Podíl žen u nově přiznaných invalidních důchodů ll. stupně v roce 2018</t>
  </si>
  <si>
    <t>[Diagnózy WHO 2018-ID.xlsx]ID-věk-skupiny-celkem'!$M$30</t>
  </si>
  <si>
    <t>Podíl žen u nově přiznaných invalidních důchodů lll. stupně v roce 2018</t>
  </si>
  <si>
    <t>[Diagnózy WHO 2018-IT.xlsx]IT-věk-skupiny-celkem'!$M$30</t>
  </si>
  <si>
    <t>Průměrná délka pobírání inv. Důchodů l. Stupně</t>
  </si>
  <si>
    <t>měsíců</t>
  </si>
  <si>
    <t>Průměrná délka pobírání inv. Důchodů ll. Stupně</t>
  </si>
  <si>
    <t>Průměrná délka pobírání inv. Důchodů lll. Stupně</t>
  </si>
  <si>
    <t>Průměrná výše invadlidního důchodu l. stupně v ČR v roce 2018</t>
  </si>
  <si>
    <t>https://www.cssz.cz/duchodova-statistika#section_2</t>
  </si>
  <si>
    <r>
      <t xml:space="preserve">Průměrná výše sólo důchodů v okresech a krajích ČR k 31. 12. 2018 - celkem (muži + ženy)
</t>
    </r>
    <r>
      <rPr>
        <i/>
        <sz val="11"/>
        <color theme="5"/>
        <rFont val="Calibri"/>
        <family val="2"/>
        <charset val="238"/>
        <scheme val="minor"/>
      </rPr>
      <t>2018prumernavysesoloduchoduvokresechakrajichcr.xlsx</t>
    </r>
  </si>
  <si>
    <t>[2018prumernavysesoloduchoduvokresechakrajichcr.xlsx]12-2018'!$E$106</t>
  </si>
  <si>
    <t>Průměrná výše invadlidního důchodu ll. stupně v ČR v roce 2018</t>
  </si>
  <si>
    <t>[2018prumernavysesoloduchoduvokresechakrajichcr.xlsx]12-2018'!$F$106</t>
  </si>
  <si>
    <t>Průměrná výše invadlidního důchodu lll. stupně v ČR v roce 2018</t>
  </si>
  <si>
    <t>2018prumernavysesoloduchoduvokresechakrajichcr.xlsx]12-2018'!$G$106</t>
  </si>
  <si>
    <t>Průměrná výše vdovských důchodů v ČR v roce 2018</t>
  </si>
  <si>
    <t>[2018prumernavysesoloduchoduvokresechakrajichcr.xlsx]12-2018'!$I$106</t>
  </si>
  <si>
    <t>Průměrná výše sirotčích důchodů v ČR v roce 2018</t>
  </si>
  <si>
    <t>[2018prumernavysesoloduchoduvokresechakrajichcr.xlsx]12-2018'!$J$106</t>
  </si>
  <si>
    <t>Počet nově přiznaných invalidních důchodů l. stupně</t>
  </si>
  <si>
    <t>Počet nově přiznaných invalidních důchodů v České republice dle skupin diagnóz - Detail datové sady - Česká správa sociálního zabezpečení - otevřená data (cssz.cz)</t>
  </si>
  <si>
    <r>
      <t xml:space="preserve">Data (CSV)
</t>
    </r>
    <r>
      <rPr>
        <i/>
        <sz val="11"/>
        <color theme="5"/>
        <rFont val="Calibri"/>
        <family val="2"/>
        <charset val="238"/>
        <scheme val="minor"/>
      </rPr>
      <t>Invalidita.xlsx</t>
    </r>
  </si>
  <si>
    <t>[Invalidita.xlsx]invalidita'!$J$22436</t>
  </si>
  <si>
    <t>Počet nově přiznaných invalidních důchodů ll. stupně</t>
  </si>
  <si>
    <t>[Invalidita.xlsx]invalidita'!$J$21680</t>
  </si>
  <si>
    <t>Počet nově přiznaných invalidních důchodů lll. stupně</t>
  </si>
  <si>
    <t>[Invalidita.xlsx]invalidita'!$J$23192</t>
  </si>
  <si>
    <t>Délka pobírání vdovského/vdoveckého důchodu U KAŽDÉHO smrtelného PÚ</t>
  </si>
  <si>
    <t>Vdovský/vdovecký důchod - Česká správa sociálního zabezpečení (cssz.cz)</t>
  </si>
  <si>
    <t>Výplata vdovského/vdoveckého důchodu náleží standardně po dobu jednoho roku od smrti manžela/manželky.
Po uplynutí této doby pokračuje výplata pozůstalostního důchodu jen v přesně vymezených případech, tj.:
-pozůstalá osoba se stará o nezaopatřené dítě nebo pečuje o dítě, příp. o svého rodiče nebo o rodiče zemřelého manžela/ky (tchána, tchyni), kteří jsou závislí na jeho/její pomoci ve stupni II, III nebo IV;
-je sám/sama invalidní důchodu ve třetím stupni;
-dosáhl/a zákonem stanoveného věku.
Důchod pak vdova/vdovec pobírá, dokud splňuje stanovené podmínky.</t>
  </si>
  <si>
    <t>Průměrný pokles pracovní schopnosti pojištěnce pobírající invalidní důchod l. stupně</t>
  </si>
  <si>
    <t>Invalidní důchody podrobně - Česká správa sociálního zabezpečení (cssz.cz)</t>
  </si>
  <si>
    <t>Invalidita I. Stupně: Jestliže pracovní schopnost pojištěnce poklesla: nejméně o 35 %, avšak nejvíce o 49 %</t>
  </si>
  <si>
    <t>Průměrný pokles pracovní schopnosti pojištěnce pobírající invalidní důchod ll. stupně</t>
  </si>
  <si>
    <t>Invalidita II. Stupně: Jestliže pracovní schopnost pojištěnce poklesla nejméně o 50 %, avšak nejvíce o 69 %</t>
  </si>
  <si>
    <t>Průměrný pokles pracovní schopnosti pojištěnce pobírající invalidní důchod lll. stupně</t>
  </si>
  <si>
    <t>Invalidita III. Stupně: Jestliže pracovní schopnost pojištěnce poklesla nejméně o 70 %</t>
  </si>
  <si>
    <t>MPSV</t>
  </si>
  <si>
    <t>Výdaje na nemocenské</t>
  </si>
  <si>
    <t>8a3a67fd-6df8-2ce4-595f-1cf9d784ddc9 (mpsv.cz)</t>
  </si>
  <si>
    <r>
      <rPr>
        <sz val="11"/>
        <rFont val="Calibri"/>
        <family val="2"/>
        <charset val="238"/>
        <scheme val="minor"/>
      </rPr>
      <t>Tabulka 5</t>
    </r>
    <r>
      <rPr>
        <i/>
        <sz val="11"/>
        <color theme="5"/>
        <rFont val="Calibri"/>
        <family val="2"/>
        <charset val="238"/>
        <scheme val="minor"/>
      </rPr>
      <t xml:space="preserve">
Analýza NP 2019 nemocenské,pdf</t>
    </r>
  </si>
  <si>
    <t>Počet vyplacených dávek = "počet transakcí", takže jakoby 1 dávka = 1 měsíční platba
Počet nových případů = cca počet osob, kterým byla dávka přiznána</t>
  </si>
  <si>
    <t>Počet nových případů výplaty</t>
  </si>
  <si>
    <t>Průměrná výše 1 dávky nemocenské</t>
  </si>
  <si>
    <t>Počet nezaměstnaných - uchazečů ve věku od 19 do 24 let včetně</t>
  </si>
  <si>
    <t>Struktura uchazečů (mpsv.cz)</t>
  </si>
  <si>
    <r>
      <t xml:space="preserve">strukt-2018-12.zip
</t>
    </r>
    <r>
      <rPr>
        <i/>
        <sz val="11"/>
        <color theme="5"/>
        <rFont val="Calibri"/>
        <family val="2"/>
        <charset val="238"/>
        <scheme val="minor"/>
      </rPr>
      <t>4Q18_12 internet.xlsx</t>
    </r>
  </si>
  <si>
    <t>[4Q18_12 internet.xlsx]NUTS3!$O$101 + [4Q18_12 internet.xlsx]NUTS3!$Q$101</t>
  </si>
  <si>
    <t>Internet, vlastní zdroj nebo výpočet</t>
  </si>
  <si>
    <t>Věk odchodu do důchodu</t>
  </si>
  <si>
    <t>Starobní důchod podrobně - Česká správa sociálního zabezpečení (cssz.cz)</t>
  </si>
  <si>
    <t>Počet prožitých let člověka ve věkovém intervalu 49-65 let (l. a II. stupeň invalidity) - muži</t>
  </si>
  <si>
    <t>Úmrtnostní tabulky za ČR, regiony soudržnosti a kraje - 2017 - 2018 | ČSÚ (czso.cz)</t>
  </si>
  <si>
    <r>
      <t xml:space="preserve">Podrobné úmrtnostní tabulky za ČR v roce 2018	 (Česká republika, muži, Česká republika, ženy)
</t>
    </r>
    <r>
      <rPr>
        <i/>
        <sz val="11"/>
        <color theme="5"/>
        <rFont val="Calibri"/>
        <family val="2"/>
        <charset val="238"/>
        <scheme val="minor"/>
      </rPr>
      <t>1300631901.xlsx</t>
    </r>
  </si>
  <si>
    <t>[1300631901.xlsx]2018m'!$O$1</t>
  </si>
  <si>
    <t>Počet prožitých let člověka ve věkovém intervalu 50-65 let (lll. stupeň invalidity)  - muži</t>
  </si>
  <si>
    <t>[1300631901.xlsx]2018m'!$O$2</t>
  </si>
  <si>
    <t>Počet prožitých let člověka ve věkovém intervalu 46-65 let (smrtelné PÚ)  - muži</t>
  </si>
  <si>
    <t>[1300631901.xlsx]2018m'!$L$50</t>
  </si>
  <si>
    <t>Počet prožitých let člověka ve věkovém intervalu 49-65 let (l. a II. stupeň invalidity) - ženy</t>
  </si>
  <si>
    <t>[1300631901.xlsx]2018f'!$O$1</t>
  </si>
  <si>
    <t>Počet prožitých let člověka ve věkovém intervalu 50-65 let (lll. stupeň invalidity) - ženy</t>
  </si>
  <si>
    <t>[1300631901.xlsx]2018f'!$O$2</t>
  </si>
  <si>
    <t>Počet prožitých let člověka ve věkovém intervalu 46-65 let (smrtelné PÚ) - ženy</t>
  </si>
  <si>
    <t>[1300631901.xlsx]2018f'!$L$50</t>
  </si>
  <si>
    <t>Počet prožitých let člověka ve věkovém intervalu 45-65 let (závažné PÚ - invalidity) - muži</t>
  </si>
  <si>
    <t>Počet prožitých let člověka ve věkovém intervalu 50-65 let (závažné PÚ - invalidity) - ženy</t>
  </si>
  <si>
    <t>Počet prožitých let člověka ve věkovém intervalu 49-65 let (l. a II. stupeň invalidity) - muži + ženy</t>
  </si>
  <si>
    <t>Počet prožitých let člověka ve věkovém intervalu 50-65 let (lll. stupeň invalidity) - muži + ženy</t>
  </si>
  <si>
    <t>Počet prožitých let člověka ve věkovém intervalu 46-65 let (smrtelné PÚ) - muži + ženy</t>
  </si>
  <si>
    <t>Počet prožitých let člověka ve věkovém intervalu 45-65 let - muži a 50-65 let - ženy (invalidity)</t>
  </si>
  <si>
    <t>Počet prožitých let člověka ve věkovém intervalu 44-56 let - ženy (vdovy)</t>
  </si>
  <si>
    <t>Počet prožitých let člověka ve věkovém intervalu 14-26 let - ženy + muži dohromady (sirotci)</t>
  </si>
  <si>
    <t>Počet kal. Dnů v roce</t>
  </si>
  <si>
    <t>Údaje převzaté z původního výpočtu</t>
  </si>
  <si>
    <t>Index pro odhad počtu plného invalidních důchodů pro pracovní úraz + nemoc z povolání ze všech nově přiznaných plných invalidních důchodů</t>
  </si>
  <si>
    <t>Převzato z původního výpočtu - číslo z roku 1994!
Získáno součtem koeficientů pro prac. úraz a pro nemoc z povolání</t>
  </si>
  <si>
    <t>Index pro odhad počtu částečného invalidních důchodů pro pracovní úraz + nemoc z povolání ze všech nově přiznaných částečných invalidních důchodů</t>
  </si>
  <si>
    <t>Úhrady zdravotní péče</t>
  </si>
  <si>
    <t xml:space="preserve">Koeficient krátkodobého přerušení práce spolupracovníků a nadřízených zúčastněných na události </t>
  </si>
  <si>
    <t>Buňka Q140 v původním výpočtu</t>
  </si>
  <si>
    <t>Koeficient průměrné doby plnění u sirotčích důchodů v měsících</t>
  </si>
  <si>
    <t>měs.</t>
  </si>
  <si>
    <t>Koeficient plnění u sirotčích důchodů</t>
  </si>
  <si>
    <t>Průměrná délka pobírání vdovského/vdoveckého důchodu na 1 spú</t>
  </si>
  <si>
    <t>Každá vdova má nárok na vdovský důchod po dobu 12 měsíců a pak ještě po tu dobu, do kdy se stará o nezaopatřené dítě</t>
  </si>
  <si>
    <t>2011: Koeficient plnění u vdovských/vdoveckých důchodů
2018 - ODHAD: Průměrný podíl ženatých mužů se SPÚ</t>
  </si>
  <si>
    <t>https://www.czso.cz/csu/czso/vekove-slozeni-obyvatelstva-2020</t>
  </si>
  <si>
    <r>
      <t xml:space="preserve">Věkové složení obyvatel podle pohlaví a rodinného stavu
</t>
    </r>
    <r>
      <rPr>
        <i/>
        <sz val="11"/>
        <color theme="5"/>
        <rFont val="Calibri"/>
        <family val="2"/>
        <charset val="238"/>
        <scheme val="minor"/>
      </rPr>
      <t>Vek_rodinny_stav.xlsx</t>
    </r>
  </si>
  <si>
    <t>[Vek_rodinny_stav.xlsx]List2'!$K$33</t>
  </si>
  <si>
    <t>Hodnoty pro rok 2018</t>
  </si>
  <si>
    <t>Hodnoty pro rok 2018 bez ztrát na HDP</t>
  </si>
  <si>
    <t>Celkové náklady na jeden pracovní úraz (smrtelný i obecný) nebo nemoc z povolání</t>
  </si>
  <si>
    <t>Celkové náklady na jeden smrtelný pracovní úraz</t>
  </si>
  <si>
    <t>Celkové náklady na jeden obecný pracovní úraz (nikoliv smrtelný) nebo nemoc z povolání</t>
  </si>
  <si>
    <t>Koho se to týká:</t>
  </si>
  <si>
    <r>
      <rPr>
        <sz val="11"/>
        <color rgb="FF00B0F0"/>
        <rFont val="Calibri"/>
        <family val="2"/>
        <charset val="238"/>
        <scheme val="minor"/>
      </rPr>
      <t>PÚ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9"/>
        <rFont val="Calibri"/>
        <family val="2"/>
        <charset val="238"/>
        <scheme val="minor"/>
      </rPr>
      <t>NzP</t>
    </r>
  </si>
  <si>
    <t>Ztráta HDP v průběhu trvání PN způsobené PÚ/NzP</t>
  </si>
  <si>
    <t>Ztráta na HDP</t>
  </si>
  <si>
    <r>
      <rPr>
        <sz val="11"/>
        <color rgb="FF00B0F0"/>
        <rFont val="Calibri"/>
        <family val="2"/>
        <charset val="238"/>
        <scheme val="minor"/>
      </rPr>
      <t>PÚ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9"/>
        <rFont val="Calibri"/>
        <family val="2"/>
        <charset val="238"/>
        <scheme val="minor"/>
      </rPr>
      <t>NzP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rgb="FFFF0000"/>
        <rFont val="Calibri"/>
        <family val="2"/>
        <charset val="238"/>
        <scheme val="minor"/>
      </rPr>
      <t>SPÚ</t>
    </r>
  </si>
  <si>
    <t>Ztráta HDP spolupracovníků způsobená řešením PÚ</t>
  </si>
  <si>
    <t>Ztráta HDP po skončení pracovní neschopnosti v případě invalidity l. stupně</t>
  </si>
  <si>
    <t>Ztráta HDP po skončení pracovní neschopnosti v případě invalidity ll. stupně</t>
  </si>
  <si>
    <t>Ztráta HDP po skončení pracovní neschopnosti v případě invalidity lll. stupně</t>
  </si>
  <si>
    <t>Ztráta HDP při smrtelném PÚ</t>
  </si>
  <si>
    <t>Výplata nemocenských dávek za PÚ</t>
  </si>
  <si>
    <r>
      <rPr>
        <b/>
        <sz val="11"/>
        <color theme="1"/>
        <rFont val="Calibri"/>
        <family val="2"/>
        <charset val="238"/>
        <scheme val="minor"/>
      </rPr>
      <t>Náklady zaměstnavatelů, zaměstnanců a státu</t>
    </r>
    <r>
      <rPr>
        <sz val="11"/>
        <color theme="1"/>
        <rFont val="Calibri"/>
        <family val="2"/>
        <charset val="238"/>
        <scheme val="minor"/>
      </rPr>
      <t xml:space="preserve"> (nemocenské, invalidní/vdovské/sirotčí důchody)</t>
    </r>
  </si>
  <si>
    <t>Vyplacené invalidní důchody po skončení pracovní neschopnosti v případě invalidity l. stupně</t>
  </si>
  <si>
    <t>Vyplacené invalidní důchody po skončení pracovní neschopnosti v případě invalidity ll. stupně</t>
  </si>
  <si>
    <t>Vyplacené invalidní důchody po skončení pracovní neschopnosti v případě invalidity lll. stupně</t>
  </si>
  <si>
    <t>Celková výplata vdovských důchodů</t>
  </si>
  <si>
    <t>Celková výplata sirotčích důchodů</t>
  </si>
  <si>
    <t>Náklady spojené s pohřbem</t>
  </si>
  <si>
    <t>Výplata pojišťoven řešících PÚ</t>
  </si>
  <si>
    <t>Jednorázové odškodnění pozůstalých</t>
  </si>
  <si>
    <t>Vyplacené renty - náhrada nákladů na výživu pozůstalých</t>
  </si>
  <si>
    <t>Vyplacená pojistná plnění bez rent (ztráta na výdělku po dobu pracovní neschopnosti, bolestné, ztížení společenského uplatnění, účelně vynaložené náklady spojené s léčením, věcné škody)</t>
  </si>
  <si>
    <t>Vyplacené renty - ztráta na výdělku po ukončení pracovní neschopnosti</t>
  </si>
  <si>
    <t>Výplata zdravotních pojišťoven</t>
  </si>
  <si>
    <t>Absolutní výše jednotlivýh částí nákladů a ztrát pro všechny typy prac. Úrazů</t>
  </si>
  <si>
    <t>Ukazatel</t>
  </si>
  <si>
    <t>Hodnota</t>
  </si>
  <si>
    <t>Průměrné náklady na 1 prac. Úraz</t>
  </si>
  <si>
    <t>Celkové náklady na 1 PÚ/NzP/SPÚ</t>
  </si>
  <si>
    <t>Celkové náklady na 1 PÚ/NzP</t>
  </si>
  <si>
    <t>Celkové náklady na 1 SPÚ</t>
  </si>
  <si>
    <t>Průměrný náklad na 1 smrtelný praconí úraz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</si>
</sst>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#,##0.0"/>
    <numFmt numFmtId="166" formatCode="0.0%"/>
    <numFmt numFmtId="167" formatCode="0.0"/>
    <numFmt numFmtId="168" formatCode="#,##0.0000"/>
    <numFmt numFmtId="169" formatCode="#,##0.000"/>
    <numFmt numFmtId="170" formatCode="0.000"/>
    <numFmt numFmtId="171" formatCode="#,###,,&quot; mil.&quot;"/>
    <numFmt numFmtId="172" formatCode="_-* #,##0.000_-;\-* #,##0.000_-;_-* &quot;-&quot;??_-;_-@_-"/>
  </numFmts>
  <fonts count="2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theme="2" tint="-0.74999237037263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indexed="64"/>
      </left>
      <right style="thin">
        <color theme="2" tint="-0.249977111117893"/>
      </right>
      <top/>
      <bottom/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63">
    <xf numFmtId="0" fontId="0" fillId="0" borderId="0" xfId="0"/>
    <xf numFmtId="3" fontId="0" fillId="0" borderId="0" xfId="0" applyNumberFormat="1"/>
    <xf numFmtId="0" fontId="1" fillId="0" borderId="0" xfId="1"/>
    <xf numFmtId="0" fontId="0" fillId="0" borderId="0" xfId="0" applyAlignment="1">
      <alignment vertical="center"/>
    </xf>
    <xf numFmtId="3" fontId="0" fillId="0" borderId="1" xfId="0" applyNumberFormat="1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" fillId="0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4" fillId="3" borderId="1" xfId="0" applyFont="1" applyFill="1" applyBorder="1" applyAlignment="1">
      <alignment horizontal="left" vertical="center" wrapText="1" indent="1"/>
    </xf>
    <xf numFmtId="168" fontId="0" fillId="0" borderId="0" xfId="0" applyNumberFormat="1"/>
    <xf numFmtId="0" fontId="0" fillId="0" borderId="0" xfId="0" quotePrefix="1"/>
    <xf numFmtId="0" fontId="1" fillId="0" borderId="0" xfId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/>
    </xf>
    <xf numFmtId="4" fontId="0" fillId="0" borderId="0" xfId="0" applyNumberFormat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left" indent="3"/>
    </xf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left" indent="3"/>
    </xf>
    <xf numFmtId="0" fontId="0" fillId="0" borderId="9" xfId="0" applyBorder="1"/>
    <xf numFmtId="3" fontId="0" fillId="0" borderId="9" xfId="0" applyNumberFormat="1" applyBorder="1"/>
    <xf numFmtId="0" fontId="0" fillId="0" borderId="10" xfId="0" applyBorder="1"/>
    <xf numFmtId="0" fontId="7" fillId="0" borderId="1" xfId="0" applyFont="1" applyBorder="1" applyAlignment="1">
      <alignment horizontal="left" indent="1"/>
    </xf>
    <xf numFmtId="165" fontId="0" fillId="2" borderId="1" xfId="0" applyNumberFormat="1" applyFill="1" applyBorder="1"/>
    <xf numFmtId="167" fontId="0" fillId="0" borderId="1" xfId="0" applyNumberFormat="1" applyBorder="1"/>
    <xf numFmtId="10" fontId="0" fillId="2" borderId="1" xfId="3" applyNumberFormat="1" applyFont="1" applyFill="1" applyBorder="1"/>
    <xf numFmtId="4" fontId="0" fillId="0" borderId="1" xfId="0" applyNumberFormat="1" applyBorder="1"/>
    <xf numFmtId="170" fontId="0" fillId="2" borderId="1" xfId="0" applyNumberFormat="1" applyFill="1" applyBorder="1"/>
    <xf numFmtId="167" fontId="0" fillId="2" borderId="1" xfId="0" applyNumberFormat="1" applyFill="1" applyBorder="1"/>
    <xf numFmtId="0" fontId="7" fillId="0" borderId="6" xfId="0" applyFont="1" applyBorder="1" applyAlignment="1">
      <alignment horizontal="left" indent="1"/>
    </xf>
    <xf numFmtId="3" fontId="7" fillId="0" borderId="6" xfId="0" applyNumberFormat="1" applyFont="1" applyBorder="1"/>
    <xf numFmtId="3" fontId="0" fillId="0" borderId="3" xfId="0" applyNumberFormat="1" applyBorder="1"/>
    <xf numFmtId="4" fontId="0" fillId="0" borderId="3" xfId="0" applyNumberFormat="1" applyBorder="1"/>
    <xf numFmtId="3" fontId="7" fillId="0" borderId="9" xfId="0" applyNumberFormat="1" applyFont="1" applyBorder="1"/>
    <xf numFmtId="3" fontId="0" fillId="0" borderId="6" xfId="0" applyNumberFormat="1" applyBorder="1"/>
    <xf numFmtId="167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166" fontId="0" fillId="2" borderId="9" xfId="3" applyNumberFormat="1" applyFont="1" applyFill="1" applyBorder="1"/>
    <xf numFmtId="0" fontId="0" fillId="0" borderId="10" xfId="0" applyBorder="1" applyAlignment="1">
      <alignment horizontal="center" vertical="center" wrapText="1"/>
    </xf>
    <xf numFmtId="3" fontId="0" fillId="2" borderId="1" xfId="0" applyNumberFormat="1" applyFill="1" applyBorder="1"/>
    <xf numFmtId="9" fontId="0" fillId="0" borderId="7" xfId="3" applyFont="1" applyFill="1" applyBorder="1"/>
    <xf numFmtId="9" fontId="0" fillId="0" borderId="3" xfId="3" applyFont="1" applyFill="1" applyBorder="1"/>
    <xf numFmtId="4" fontId="0" fillId="2" borderId="1" xfId="0" applyNumberFormat="1" applyFill="1" applyBorder="1"/>
    <xf numFmtId="0" fontId="10" fillId="0" borderId="3" xfId="0" applyFont="1" applyBorder="1" applyAlignment="1">
      <alignment wrapText="1"/>
    </xf>
    <xf numFmtId="0" fontId="0" fillId="0" borderId="22" xfId="0" applyBorder="1" applyAlignment="1">
      <alignment horizontal="left" vertical="center" wrapText="1"/>
    </xf>
    <xf numFmtId="0" fontId="0" fillId="0" borderId="16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16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 wrapText="1" indent="1"/>
    </xf>
    <xf numFmtId="0" fontId="6" fillId="0" borderId="1" xfId="0" applyFont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0" borderId="30" xfId="0" applyFont="1" applyBorder="1" applyAlignment="1">
      <alignment horizontal="center"/>
    </xf>
    <xf numFmtId="0" fontId="1" fillId="0" borderId="30" xfId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6" fillId="0" borderId="6" xfId="0" applyFont="1" applyBorder="1"/>
    <xf numFmtId="4" fontId="0" fillId="0" borderId="9" xfId="0" applyNumberFormat="1" applyBorder="1"/>
    <xf numFmtId="1" fontId="6" fillId="2" borderId="1" xfId="0" applyNumberFormat="1" applyFont="1" applyFill="1" applyBorder="1"/>
    <xf numFmtId="0" fontId="0" fillId="0" borderId="35" xfId="0" applyBorder="1" applyAlignment="1">
      <alignment horizontal="left" vertical="center" wrapText="1" indent="1"/>
    </xf>
    <xf numFmtId="0" fontId="0" fillId="0" borderId="3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0" fillId="0" borderId="25" xfId="0" applyBorder="1"/>
    <xf numFmtId="0" fontId="0" fillId="0" borderId="24" xfId="0" applyBorder="1"/>
    <xf numFmtId="0" fontId="0" fillId="0" borderId="28" xfId="0" applyBorder="1"/>
    <xf numFmtId="0" fontId="0" fillId="0" borderId="36" xfId="0" applyBorder="1" applyAlignment="1">
      <alignment horizontal="left" wrapText="1" indent="1"/>
    </xf>
    <xf numFmtId="166" fontId="0" fillId="2" borderId="1" xfId="3" applyNumberFormat="1" applyFont="1" applyFill="1" applyBorder="1"/>
    <xf numFmtId="0" fontId="1" fillId="0" borderId="30" xfId="1" applyBorder="1" applyAlignment="1">
      <alignment horizontal="center" vertical="center" wrapText="1"/>
    </xf>
    <xf numFmtId="0" fontId="1" fillId="0" borderId="30" xfId="1" applyBorder="1" applyAlignment="1">
      <alignment horizontal="center" wrapText="1"/>
    </xf>
    <xf numFmtId="0" fontId="1" fillId="0" borderId="31" xfId="1" applyBorder="1" applyAlignment="1">
      <alignment horizontal="center" wrapText="1"/>
    </xf>
    <xf numFmtId="169" fontId="0" fillId="0" borderId="1" xfId="0" applyNumberFormat="1" applyBorder="1"/>
    <xf numFmtId="0" fontId="0" fillId="0" borderId="22" xfId="0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167" fontId="0" fillId="0" borderId="0" xfId="0" applyNumberFormat="1"/>
    <xf numFmtId="0" fontId="13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indent="3"/>
    </xf>
    <xf numFmtId="0" fontId="13" fillId="0" borderId="9" xfId="0" applyFont="1" applyBorder="1" applyAlignment="1">
      <alignment horizontal="left" indent="3"/>
    </xf>
    <xf numFmtId="0" fontId="13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19" fillId="15" borderId="50" xfId="0" applyFont="1" applyFill="1" applyBorder="1"/>
    <xf numFmtId="0" fontId="19" fillId="15" borderId="51" xfId="0" applyFont="1" applyFill="1" applyBorder="1"/>
    <xf numFmtId="0" fontId="13" fillId="0" borderId="0" xfId="0" applyFont="1" applyAlignment="1">
      <alignment horizontal="right"/>
    </xf>
    <xf numFmtId="0" fontId="0" fillId="0" borderId="0" xfId="0" applyAlignment="1">
      <alignment horizontal="left" vertical="center" wrapText="1" indent="1"/>
    </xf>
    <xf numFmtId="0" fontId="21" fillId="0" borderId="0" xfId="0" applyFont="1"/>
    <xf numFmtId="0" fontId="17" fillId="0" borderId="0" xfId="0" applyFont="1"/>
    <xf numFmtId="0" fontId="24" fillId="0" borderId="0" xfId="0" applyFont="1" applyAlignment="1">
      <alignment horizontal="left" vertical="center" wrapText="1" indent="1"/>
    </xf>
    <xf numFmtId="0" fontId="13" fillId="6" borderId="0" xfId="0" applyFont="1" applyFill="1" applyAlignment="1">
      <alignment horizontal="left" vertical="center"/>
    </xf>
    <xf numFmtId="9" fontId="0" fillId="0" borderId="0" xfId="3" applyFont="1" applyFill="1" applyBorder="1" applyAlignment="1">
      <alignment horizontal="left" indent="1"/>
    </xf>
    <xf numFmtId="0" fontId="13" fillId="4" borderId="0" xfId="0" applyFont="1" applyFill="1" applyAlignment="1">
      <alignment horizontal="left" vertical="center"/>
    </xf>
    <xf numFmtId="0" fontId="0" fillId="6" borderId="0" xfId="0" applyFill="1"/>
    <xf numFmtId="0" fontId="0" fillId="4" borderId="0" xfId="0" applyFill="1"/>
    <xf numFmtId="10" fontId="0" fillId="0" borderId="52" xfId="3" applyNumberFormat="1" applyFont="1" applyFill="1" applyBorder="1" applyAlignment="1">
      <alignment horizontal="left" vertical="center" indent="1"/>
    </xf>
    <xf numFmtId="10" fontId="0" fillId="0" borderId="53" xfId="3" applyNumberFormat="1" applyFont="1" applyFill="1" applyBorder="1" applyAlignment="1">
      <alignment horizontal="left" vertical="center" indent="1"/>
    </xf>
    <xf numFmtId="166" fontId="0" fillId="0" borderId="53" xfId="3" applyNumberFormat="1" applyFont="1" applyFill="1" applyBorder="1" applyAlignment="1">
      <alignment horizontal="left" vertical="center" indent="1"/>
    </xf>
    <xf numFmtId="9" fontId="0" fillId="0" borderId="54" xfId="3" applyFont="1" applyFill="1" applyBorder="1" applyAlignment="1">
      <alignment horizontal="left" vertical="center" indent="1"/>
    </xf>
    <xf numFmtId="10" fontId="3" fillId="6" borderId="26" xfId="3" applyNumberFormat="1" applyFont="1" applyFill="1" applyBorder="1" applyAlignment="1">
      <alignment horizontal="center" vertical="center"/>
    </xf>
    <xf numFmtId="10" fontId="3" fillId="6" borderId="27" xfId="3" applyNumberFormat="1" applyFont="1" applyFill="1" applyBorder="1" applyAlignment="1">
      <alignment horizontal="center" vertical="center"/>
    </xf>
    <xf numFmtId="166" fontId="3" fillId="0" borderId="27" xfId="3" applyNumberFormat="1" applyFont="1" applyBorder="1" applyAlignment="1">
      <alignment horizontal="center" vertical="center"/>
    </xf>
    <xf numFmtId="167" fontId="0" fillId="4" borderId="27" xfId="0" applyNumberFormat="1" applyFill="1" applyBorder="1" applyAlignment="1">
      <alignment horizontal="center" vertical="center"/>
    </xf>
    <xf numFmtId="2" fontId="0" fillId="4" borderId="27" xfId="0" applyNumberFormat="1" applyFill="1" applyBorder="1" applyAlignment="1">
      <alignment horizontal="center" vertical="center"/>
    </xf>
    <xf numFmtId="9" fontId="0" fillId="4" borderId="29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left" vertical="center" wrapText="1" indent="1"/>
    </xf>
    <xf numFmtId="169" fontId="0" fillId="0" borderId="56" xfId="0" applyNumberFormat="1" applyBorder="1"/>
    <xf numFmtId="0" fontId="0" fillId="0" borderId="57" xfId="0" applyBorder="1"/>
    <xf numFmtId="0" fontId="7" fillId="0" borderId="9" xfId="0" applyFont="1" applyBorder="1" applyAlignment="1">
      <alignment horizontal="left" indent="1"/>
    </xf>
    <xf numFmtId="0" fontId="1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3" fontId="6" fillId="0" borderId="1" xfId="0" applyNumberFormat="1" applyFont="1" applyBorder="1"/>
    <xf numFmtId="165" fontId="0" fillId="0" borderId="9" xfId="0" applyNumberFormat="1" applyBorder="1"/>
    <xf numFmtId="167" fontId="0" fillId="0" borderId="6" xfId="0" applyNumberFormat="1" applyBorder="1"/>
    <xf numFmtId="171" fontId="0" fillId="0" borderId="0" xfId="0" applyNumberFormat="1"/>
    <xf numFmtId="0" fontId="25" fillId="0" borderId="6" xfId="0" applyFont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13" fillId="4" borderId="1" xfId="0" applyFont="1" applyFill="1" applyBorder="1" applyAlignment="1">
      <alignment horizontal="left" indent="1"/>
    </xf>
    <xf numFmtId="0" fontId="0" fillId="4" borderId="1" xfId="0" applyFill="1" applyBorder="1" applyAlignment="1">
      <alignment horizontal="left" wrapText="1" indent="1"/>
    </xf>
    <xf numFmtId="0" fontId="13" fillId="4" borderId="1" xfId="0" applyFont="1" applyFill="1" applyBorder="1" applyAlignment="1">
      <alignment horizontal="left" vertical="center" indent="1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3" fontId="0" fillId="16" borderId="1" xfId="0" applyNumberForma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16" borderId="1" xfId="0" applyNumberFormat="1" applyFill="1" applyBorder="1" applyAlignment="1">
      <alignment horizontal="right" vertical="center" indent="1"/>
    </xf>
    <xf numFmtId="0" fontId="0" fillId="0" borderId="41" xfId="0" applyBorder="1"/>
    <xf numFmtId="3" fontId="0" fillId="0" borderId="0" xfId="0" applyNumberFormat="1" applyAlignment="1">
      <alignment horizontal="center"/>
    </xf>
    <xf numFmtId="0" fontId="4" fillId="2" borderId="58" xfId="0" applyFont="1" applyFill="1" applyBorder="1"/>
    <xf numFmtId="3" fontId="4" fillId="12" borderId="59" xfId="0" applyNumberFormat="1" applyFont="1" applyFill="1" applyBorder="1" applyAlignment="1">
      <alignment horizontal="center"/>
    </xf>
    <xf numFmtId="0" fontId="0" fillId="2" borderId="60" xfId="0" applyFill="1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1" fillId="0" borderId="0" xfId="1" applyAlignment="1">
      <alignment horizontal="center" wrapText="1"/>
    </xf>
    <xf numFmtId="170" fontId="0" fillId="0" borderId="0" xfId="0" applyNumberFormat="1" applyAlignment="1">
      <alignment horizontal="right" indent="1"/>
    </xf>
    <xf numFmtId="172" fontId="0" fillId="0" borderId="0" xfId="4" applyNumberFormat="1" applyFont="1" applyFill="1" applyAlignment="1">
      <alignment horizontal="right" indent="1"/>
    </xf>
    <xf numFmtId="4" fontId="0" fillId="2" borderId="56" xfId="0" applyNumberFormat="1" applyFill="1" applyBorder="1"/>
    <xf numFmtId="0" fontId="10" fillId="0" borderId="57" xfId="0" applyFont="1" applyBorder="1" applyAlignment="1">
      <alignment wrapText="1"/>
    </xf>
    <xf numFmtId="0" fontId="0" fillId="0" borderId="62" xfId="0" applyBorder="1" applyAlignment="1">
      <alignment horizontal="left" vertical="center" indent="1"/>
    </xf>
    <xf numFmtId="1" fontId="0" fillId="0" borderId="1" xfId="0" applyNumberFormat="1" applyBorder="1"/>
    <xf numFmtId="0" fontId="12" fillId="0" borderId="0" xfId="0" applyFont="1"/>
    <xf numFmtId="0" fontId="12" fillId="0" borderId="1" xfId="0" applyFont="1" applyBorder="1" applyAlignment="1">
      <alignment horizontal="left" vertical="center" indent="1"/>
    </xf>
    <xf numFmtId="4" fontId="12" fillId="0" borderId="1" xfId="0" applyNumberFormat="1" applyFont="1" applyBorder="1"/>
    <xf numFmtId="0" fontId="12" fillId="0" borderId="3" xfId="0" applyFont="1" applyBorder="1"/>
    <xf numFmtId="0" fontId="12" fillId="0" borderId="22" xfId="0" applyFont="1" applyBorder="1" applyAlignment="1">
      <alignment horizontal="left"/>
    </xf>
    <xf numFmtId="4" fontId="12" fillId="2" borderId="1" xfId="0" applyNumberFormat="1" applyFont="1" applyFill="1" applyBorder="1"/>
    <xf numFmtId="0" fontId="6" fillId="0" borderId="3" xfId="0" applyFont="1" applyBorder="1" applyAlignment="1">
      <alignment wrapText="1"/>
    </xf>
    <xf numFmtId="0" fontId="26" fillId="0" borderId="30" xfId="0" applyFont="1" applyBorder="1" applyAlignment="1">
      <alignment horizontal="center"/>
    </xf>
    <xf numFmtId="0" fontId="0" fillId="0" borderId="39" xfId="0" applyBorder="1"/>
    <xf numFmtId="3" fontId="0" fillId="0" borderId="63" xfId="0" applyNumberFormat="1" applyBorder="1" applyAlignment="1">
      <alignment horizontal="center"/>
    </xf>
    <xf numFmtId="0" fontId="0" fillId="0" borderId="64" xfId="0" applyBorder="1"/>
    <xf numFmtId="170" fontId="0" fillId="0" borderId="53" xfId="0" applyNumberFormat="1" applyBorder="1" applyAlignment="1">
      <alignment horizontal="left" vertical="center" indent="1"/>
    </xf>
    <xf numFmtId="3" fontId="0" fillId="2" borderId="9" xfId="0" applyNumberFormat="1" applyFill="1" applyBorder="1"/>
    <xf numFmtId="0" fontId="13" fillId="0" borderId="0" xfId="0" applyFont="1" applyAlignment="1">
      <alignment horizontal="center"/>
    </xf>
    <xf numFmtId="2" fontId="0" fillId="2" borderId="1" xfId="0" applyNumberFormat="1" applyFill="1" applyBorder="1"/>
    <xf numFmtId="2" fontId="0" fillId="0" borderId="53" xfId="0" applyNumberFormat="1" applyBorder="1" applyAlignment="1">
      <alignment horizontal="left" vertical="center" indent="1"/>
    </xf>
    <xf numFmtId="1" fontId="0" fillId="0" borderId="53" xfId="0" applyNumberFormat="1" applyBorder="1" applyAlignment="1">
      <alignment horizontal="left" vertical="center" indent="1"/>
    </xf>
    <xf numFmtId="164" fontId="0" fillId="0" borderId="0" xfId="4" applyFont="1"/>
    <xf numFmtId="3" fontId="4" fillId="0" borderId="59" xfId="0" applyNumberFormat="1" applyFont="1" applyBorder="1" applyAlignment="1">
      <alignment horizontal="center"/>
    </xf>
    <xf numFmtId="0" fontId="0" fillId="0" borderId="60" xfId="0" applyBorder="1"/>
    <xf numFmtId="0" fontId="4" fillId="13" borderId="32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horizontal="center" vertical="center" textRotation="90"/>
    </xf>
    <xf numFmtId="0" fontId="1" fillId="0" borderId="30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textRotation="90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20" fillId="11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 indent="1"/>
    </xf>
    <xf numFmtId="0" fontId="4" fillId="10" borderId="5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</cellXfs>
  <cellStyles count="5">
    <cellStyle name="Čárka" xfId="4" builtinId="3"/>
    <cellStyle name="Hypertextový odkaz" xfId="1" builtinId="8"/>
    <cellStyle name="Normální" xfId="0" builtinId="0"/>
    <cellStyle name="Normální 2" xfId="2" xr:uid="{EA0B61CC-0874-48E3-921F-48A1BFB2E03B}"/>
    <cellStyle name="Procenta" xfId="3" builtinId="5"/>
  </cellStyles>
  <dxfs count="6">
    <dxf>
      <numFmt numFmtId="3" formatCode="#,##0"/>
    </dxf>
    <dxf>
      <numFmt numFmtId="3" formatCode="#,##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171" formatCode="#,###,,&quot; mil.&quot;"/>
    </dxf>
  </dxfs>
  <tableStyles count="0" defaultTableStyle="TableStyleMedium2" defaultPivotStyle="PivotStyleLight16"/>
  <colors>
    <mruColors>
      <color rgb="FFFF6565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Absolutní výše</a:t>
            </a:r>
            <a:r>
              <a:rPr lang="cs-CZ" b="1" baseline="0"/>
              <a:t> jednotlivýh částí nákladů a ztrát pro všechny typy prac. úrazů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Data_grafy!$B$2</c:f>
              <c:strCache>
                <c:ptCount val="1"/>
                <c:pt idx="0">
                  <c:v>Hodnota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Data_grafy!$A$3:$A$20</c15:sqref>
                  </c15:fullRef>
                </c:ext>
              </c:extLst>
              <c:f>Data_grafy!$A$4:$A$20</c:f>
              <c:strCache>
                <c:ptCount val="17"/>
                <c:pt idx="0">
                  <c:v>Náklady spojené s pohřbem</c:v>
                </c:pt>
                <c:pt idx="1">
                  <c:v>Jednorázové odškodnění pozůstalých</c:v>
                </c:pt>
                <c:pt idx="2">
                  <c:v>Celková výplata vdovských důchodů</c:v>
                </c:pt>
                <c:pt idx="3">
                  <c:v>Celková výplata sirotčích důchodů</c:v>
                </c:pt>
                <c:pt idx="4">
                  <c:v>Vyplacené renty - náhrada nákladů na výživu pozůstalých</c:v>
                </c:pt>
                <c:pt idx="5">
                  <c:v>Vyplacené invalidní důchody po skončení pracovní neschopnosti v případě invalidity lll. stupně</c:v>
                </c:pt>
                <c:pt idx="6">
                  <c:v>Vyplacené invalidní důchody po skončení pracovní neschopnosti v případě invalidity ll. stupně</c:v>
                </c:pt>
                <c:pt idx="7">
                  <c:v>Výplata nemocenských dávek za PÚ</c:v>
                </c:pt>
                <c:pt idx="8">
                  <c:v>Vyplacené invalidní důchody po skončení pracovní neschopnosti v případě invalidity l. stupně</c:v>
                </c:pt>
                <c:pt idx="9">
                  <c:v>Vyplacené renty - ztráta na výdělku po ukončení pracovní neschopnosti</c:v>
                </c:pt>
                <c:pt idx="10">
                  <c:v>Úhrady zdravotní péče</c:v>
                </c:pt>
                <c:pt idx="11">
                  <c:v>Ztráta HDP při smrtelném PÚ</c:v>
                </c:pt>
                <c:pt idx="12">
                  <c:v>Vyplacená pojistná plnění bez rent (ztráta na výdělku po dobu pracovní neschopnosti, bolestné, ztížení společenského uplatnění, účelně vynaložené náklady spojené s léčením, věcné škody)</c:v>
                </c:pt>
                <c:pt idx="13">
                  <c:v>Ztráta HDP po skončení pracovní neschopnosti v případě invalidity lll. stupně</c:v>
                </c:pt>
                <c:pt idx="14">
                  <c:v>Ztráta HDP po skončení pracovní neschopnosti v případě invalidity ll. stupně</c:v>
                </c:pt>
                <c:pt idx="15">
                  <c:v>Ztráta HDP v průběhu trvání PN způsobené PÚ/NzP</c:v>
                </c:pt>
                <c:pt idx="16">
                  <c:v>Ztráta HDP po skončení pracovní neschopnosti v případě invalidity l. stupně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Data_grafy!$B$3:$B$20</c15:sqref>
                  </c15:fullRef>
                </c:ext>
              </c:extLst>
              <c:f>Data_grafy!$B$4:$B$20</c:f>
              <c:numCache>
                <c:formatCode>#,###,," mil."</c:formatCode>
                <c:ptCount val="17"/>
                <c:pt idx="0">
                  <c:v>8362000</c:v>
                </c:pt>
                <c:pt idx="1">
                  <c:v>29002000</c:v>
                </c:pt>
                <c:pt idx="2">
                  <c:v>47401354.639911719</c:v>
                </c:pt>
                <c:pt idx="3">
                  <c:v>139166379.95343173</c:v>
                </c:pt>
                <c:pt idx="4">
                  <c:v>398180307.21996123</c:v>
                </c:pt>
                <c:pt idx="5">
                  <c:v>426313510.76930761</c:v>
                </c:pt>
                <c:pt idx="6">
                  <c:v>452657016.50475287</c:v>
                </c:pt>
                <c:pt idx="7">
                  <c:v>755590861.22090054</c:v>
                </c:pt>
                <c:pt idx="8">
                  <c:v>1376760587.6755769</c:v>
                </c:pt>
                <c:pt idx="9">
                  <c:v>1620716738.5630023</c:v>
                </c:pt>
                <c:pt idx="10">
                  <c:v>2259546968.5300617</c:v>
                </c:pt>
                <c:pt idx="11">
                  <c:v>2508044238.8140068</c:v>
                </c:pt>
                <c:pt idx="12">
                  <c:v>2535665000</c:v>
                </c:pt>
                <c:pt idx="13">
                  <c:v>3121108698.6563067</c:v>
                </c:pt>
                <c:pt idx="14">
                  <c:v>3560647384.5185318</c:v>
                </c:pt>
                <c:pt idx="15">
                  <c:v>8050914747.9671392</c:v>
                </c:pt>
                <c:pt idx="16">
                  <c:v>8873658272.5002995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E-4830-A35B-E5F3E38E86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85509008"/>
        <c:axId val="585509992"/>
      </c:barChart>
      <c:catAx>
        <c:axId val="58550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09992"/>
        <c:crosses val="autoZero"/>
        <c:auto val="1"/>
        <c:lblAlgn val="ctr"/>
        <c:lblOffset val="100"/>
        <c:noMultiLvlLbl val="0"/>
      </c:catAx>
      <c:valAx>
        <c:axId val="5855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0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Průměrné náklady na 1 prac. úraz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33446057489326E-2"/>
          <c:y val="0.21853116920723656"/>
          <c:w val="0.88300683348507736"/>
          <c:h val="0.65411221754861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Data_grafy!$F$3</c:f>
              <c:strCache>
                <c:ptCount val="1"/>
                <c:pt idx="0">
                  <c:v>Hodnota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Data_grafy!$E$4:$E$6</c:f>
              <c:strCache>
                <c:ptCount val="3"/>
                <c:pt idx="0">
                  <c:v>Celkové náklady na 1 PÚ/NzP/SPÚ</c:v>
                </c:pt>
                <c:pt idx="1">
                  <c:v>Celkové náklady na 1 PÚ/NzP</c:v>
                </c:pt>
                <c:pt idx="2">
                  <c:v>Celkové náklady na 1 SPÚ</c:v>
                </c:pt>
              </c:strCache>
            </c:strRef>
          </c:cat>
          <c:val>
            <c:numRef>
              <c:f>Data_grafy!$F$4:$F$6</c:f>
              <c:numCache>
                <c:formatCode>#,##0</c:formatCode>
                <c:ptCount val="3"/>
                <c:pt idx="0">
                  <c:v>659392.75157780596</c:v>
                </c:pt>
                <c:pt idx="1">
                  <c:v>602318.93711082113</c:v>
                </c:pt>
                <c:pt idx="2">
                  <c:v>25489624.574751485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08C-965E-42C5AD2097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370488"/>
        <c:axId val="612375408"/>
      </c:barChart>
      <c:catAx>
        <c:axId val="6123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5408"/>
        <c:crosses val="autoZero"/>
        <c:auto val="1"/>
        <c:lblAlgn val="ctr"/>
        <c:lblOffset val="100"/>
        <c:noMultiLvlLbl val="0"/>
      </c:catAx>
      <c:valAx>
        <c:axId val="61237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Složení průměrného nákladu na 1 smrtelný praconí úraz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Data_grafy!$A$24</c:f>
              <c:strCache>
                <c:ptCount val="1"/>
                <c:pt idx="0">
                  <c:v>Ztráta HDP při smrtelném PÚ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Data_grafy!$B$23</c:f>
              <c:strCache>
                <c:ptCount val="1"/>
                <c:pt idx="0">
                  <c:v>Hodnota</c:v>
                </c:pt>
              </c:strCache>
            </c:strRef>
          </c:cat>
          <c:val>
            <c:numRef>
              <c:f>Data_grafy!$B$24</c:f>
              <c:numCache>
                <c:formatCode>#,##0</c:formatCode>
                <c:ptCount val="1"/>
                <c:pt idx="0">
                  <c:v>20390603.567593552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2-4C2C-9EB3-3363F09E5F2C}"/>
            </c:ext>
          </c:extLst>
        </c:ser>
        <c:ser>
          <c:idx val="1"/>
          <c:order val="1"/>
          <c:tx>
            <c:strRef>
              <c:f>Data_grafy!$A$25</c:f>
              <c:strCache>
                <c:ptCount val="1"/>
                <c:pt idx="0">
                  <c:v>Vyplacené renty - náhrada nákladů na výživu pozůstalých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Data_grafy!$B$23</c:f>
              <c:strCache>
                <c:ptCount val="1"/>
                <c:pt idx="0">
                  <c:v>Hodnota</c:v>
                </c:pt>
              </c:strCache>
            </c:strRef>
          </c:cat>
          <c:val>
            <c:numRef>
              <c:f>Data_grafy!$B$25</c:f>
              <c:numCache>
                <c:formatCode>#,##0</c:formatCode>
                <c:ptCount val="1"/>
                <c:pt idx="0">
                  <c:v>3237238.2700809855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2-4C2C-9EB3-3363F09E5F2C}"/>
            </c:ext>
          </c:extLst>
        </c:ser>
        <c:ser>
          <c:idx val="2"/>
          <c:order val="2"/>
          <c:tx>
            <c:strRef>
              <c:f>Data_grafy!$A$26</c:f>
              <c:strCache>
                <c:ptCount val="1"/>
                <c:pt idx="0">
                  <c:v>Celková výplata sirotčích důchodů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Data_grafy!$B$23</c:f>
              <c:strCache>
                <c:ptCount val="1"/>
                <c:pt idx="0">
                  <c:v>Hodnota</c:v>
                </c:pt>
              </c:strCache>
            </c:strRef>
          </c:cat>
          <c:val>
            <c:numRef>
              <c:f>Data_grafy!$B$26</c:f>
              <c:numCache>
                <c:formatCode>#,##0</c:formatCode>
                <c:ptCount val="1"/>
                <c:pt idx="0">
                  <c:v>1131433.9833612335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2-4C2C-9EB3-3363F09E5F2C}"/>
            </c:ext>
          </c:extLst>
        </c:ser>
        <c:ser>
          <c:idx val="3"/>
          <c:order val="3"/>
          <c:tx>
            <c:strRef>
              <c:f>Data_grafy!$A$27</c:f>
              <c:strCache>
                <c:ptCount val="1"/>
                <c:pt idx="0">
                  <c:v>Celková výplata vdovských důchodů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Data_grafy!$B$23</c:f>
              <c:strCache>
                <c:ptCount val="1"/>
                <c:pt idx="0">
                  <c:v>Hodnota</c:v>
                </c:pt>
              </c:strCache>
            </c:strRef>
          </c:cat>
          <c:val>
            <c:numRef>
              <c:f>Data_grafy!$B$27</c:f>
              <c:numCache>
                <c:formatCode>#,##0</c:formatCode>
                <c:ptCount val="1"/>
                <c:pt idx="0">
                  <c:v>385376.86699115217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F2-4C2C-9EB3-3363F09E5F2C}"/>
            </c:ext>
          </c:extLst>
        </c:ser>
        <c:ser>
          <c:idx val="4"/>
          <c:order val="4"/>
          <c:tx>
            <c:strRef>
              <c:f>Data_grafy!$A$28</c:f>
              <c:strCache>
                <c:ptCount val="1"/>
                <c:pt idx="0">
                  <c:v>Jednorázové odškodnění pozůstalých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Data_grafy!$B$23</c:f>
              <c:strCache>
                <c:ptCount val="1"/>
                <c:pt idx="0">
                  <c:v>Hodnota</c:v>
                </c:pt>
              </c:strCache>
            </c:strRef>
          </c:cat>
          <c:val>
            <c:numRef>
              <c:f>Data_grafy!$B$28</c:f>
              <c:numCache>
                <c:formatCode>#,##0</c:formatCode>
                <c:ptCount val="1"/>
                <c:pt idx="0">
                  <c:v>235788.61788617886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2-4C2C-9EB3-3363F09E5F2C}"/>
            </c:ext>
          </c:extLst>
        </c:ser>
        <c:ser>
          <c:idx val="5"/>
          <c:order val="5"/>
          <c:tx>
            <c:strRef>
              <c:f>Data_grafy!$A$29</c:f>
              <c:strCache>
                <c:ptCount val="1"/>
                <c:pt idx="0">
                  <c:v>Náklady spojené s pohřbem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Data_grafy!$B$23</c:f>
              <c:strCache>
                <c:ptCount val="1"/>
                <c:pt idx="0">
                  <c:v>Hodnota</c:v>
                </c:pt>
              </c:strCache>
            </c:strRef>
          </c:cat>
          <c:val>
            <c:numRef>
              <c:f>Data_grafy!$B$29</c:f>
              <c:numCache>
                <c:formatCode>#,##0</c:formatCode>
                <c:ptCount val="1"/>
                <c:pt idx="0">
                  <c:v>67983.739837398374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F2-4C2C-9EB3-3363F09E5F2C}"/>
            </c:ext>
          </c:extLst>
        </c:ser>
        <c:ser>
          <c:idx val="6"/>
          <c:order val="6"/>
          <c:tx>
            <c:strRef>
              <c:f>Data_grafy!$A$30</c:f>
              <c:strCache>
                <c:ptCount val="1"/>
                <c:pt idx="0">
                  <c:v>Úhrady zdravotní péče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Data_grafy!$B$23</c:f>
              <c:strCache>
                <c:ptCount val="1"/>
                <c:pt idx="0">
                  <c:v>Hodnota</c:v>
                </c:pt>
              </c:strCache>
            </c:strRef>
          </c:cat>
          <c:val>
            <c:numRef>
              <c:f>Data_grafy!$B$30</c:f>
              <c:numCache>
                <c:formatCode>#,##0</c:formatCode>
                <c:ptCount val="1"/>
                <c:pt idx="0">
                  <c:v>41199.529000985734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F2-4C2C-9EB3-3363F09E5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914128"/>
        <c:axId val="815909208"/>
      </c:barChart>
      <c:catAx>
        <c:axId val="81591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5909208"/>
        <c:crosses val="autoZero"/>
        <c:auto val="1"/>
        <c:lblAlgn val="ctr"/>
        <c:lblOffset val="100"/>
        <c:noMultiLvlLbl val="0"/>
      </c:catAx>
      <c:valAx>
        <c:axId val="81590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9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61</xdr:row>
      <xdr:rowOff>0</xdr:rowOff>
    </xdr:from>
    <xdr:to>
      <xdr:col>30</xdr:col>
      <xdr:colOff>433705</xdr:colOff>
      <xdr:row>65</xdr:row>
      <xdr:rowOff>401388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3F41695-2F65-47DE-B9CA-AF3D0AA17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34400" y="11239500"/>
          <a:ext cx="4112895" cy="2016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160020</xdr:rowOff>
    </xdr:from>
    <xdr:to>
      <xdr:col>14</xdr:col>
      <xdr:colOff>474345</xdr:colOff>
      <xdr:row>34</xdr:row>
      <xdr:rowOff>85724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3B4EE0F-34AA-4973-A8C7-7AA2D66E9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0</xdr:row>
      <xdr:rowOff>51434</xdr:rowOff>
    </xdr:from>
    <xdr:to>
      <xdr:col>9</xdr:col>
      <xdr:colOff>605791</xdr:colOff>
      <xdr:row>12</xdr:row>
      <xdr:rowOff>93345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D4EC9B5-4AD2-4A3C-8A05-AC824E81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35</xdr:row>
      <xdr:rowOff>0</xdr:rowOff>
    </xdr:from>
    <xdr:to>
      <xdr:col>10</xdr:col>
      <xdr:colOff>523875</xdr:colOff>
      <xdr:row>50</xdr:row>
      <xdr:rowOff>17145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5CD58DF-780A-4D55-9A5B-D41D42DEF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Pojistovny_2000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M000101a_CZ_HDP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57-67.xlsx?DF2BC048" TargetMode="External"/><Relationship Id="rId1" Type="http://schemas.openxmlformats.org/officeDocument/2006/relationships/externalLinkPath" Target="file:///\\DF2BC048\57-6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Vek_smrtelne_ura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INV\Diagn&#243;zy%20WHO%202018-IP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Diagn&#243;zy%20WHO%202018-ID.xlsx?845AC4E5" TargetMode="External"/><Relationship Id="rId1" Type="http://schemas.openxmlformats.org/officeDocument/2006/relationships/externalLinkPath" Target="file:///\\845AC4E5\Diagn&#243;zy%20WHO%202018-ID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Diagn&#243;zy%20WHO%202018-IT.xlsx?845AC4E5" TargetMode="External"/><Relationship Id="rId1" Type="http://schemas.openxmlformats.org/officeDocument/2006/relationships/externalLinkPath" Target="file:///\\845AC4E5\Diagn&#243;zy%20WHO%202018-IT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Diagn&#243;zy%20WHO%202018-IP.xlsx?845AC4E5" TargetMode="External"/><Relationship Id="rId1" Type="http://schemas.openxmlformats.org/officeDocument/2006/relationships/externalLinkPath" Target="file:///\\845AC4E5\Diagn&#243;zy%20WHO%202018-IP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2018prumernavysesoloduchoduvokresechakrajichc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Invalidita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4Q18_12%20internet.xlsx?845AC4E5" TargetMode="External"/><Relationship Id="rId1" Type="http://schemas.openxmlformats.org/officeDocument/2006/relationships/externalLinkPath" Target="file:///\\845AC4E5\4Q18_12%20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Pojistovny_2000_2018.xlsx?845AC4E5" TargetMode="External"/><Relationship Id="rId1" Type="http://schemas.openxmlformats.org/officeDocument/2006/relationships/externalLinkPath" Target="file:///\\845AC4E5\Pojistovny_2000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1300631901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1300631901.xlsx?845AC4E5" TargetMode="External"/><Relationship Id="rId1" Type="http://schemas.openxmlformats.org/officeDocument/2006/relationships/externalLinkPath" Target="file:///\\845AC4E5\130063190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etra_raszykova_acrea_cz/Documents/Projekty/Vzorec_prac_neschopnost/N&#225;kladyXLShlavni2011v&#253;po&#269;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26000418p2t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26000418p2t.xlsx?845AC4E5" TargetMode="External"/><Relationship Id="rId1" Type="http://schemas.openxmlformats.org/officeDocument/2006/relationships/externalLinkPath" Target="file:///\\845AC4E5\26000418p2t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Vek_rodinny_stav.xlsx?845AC4E5" TargetMode="External"/><Relationship Id="rId1" Type="http://schemas.openxmlformats.org/officeDocument/2006/relationships/externalLinkPath" Target="file:///\\845AC4E5\Vek_rodinny_st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vek_zamestnanc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REA%20CR,%20spol.%20s%20r.o\AKO%20-%20General\PROJECTS\VUBP\N&#225;kladovy_vzorec\Datove_podklady\13007021g05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SPCR167.xlsx?845AC4E5" TargetMode="External"/><Relationship Id="rId1" Type="http://schemas.openxmlformats.org/officeDocument/2006/relationships/externalLinkPath" Target="file:///\\845AC4E5\SPCR167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Datove_podklady/CEN080.xlsx?845AC4E5" TargetMode="External"/><Relationship Id="rId1" Type="http://schemas.openxmlformats.org/officeDocument/2006/relationships/externalLinkPath" Target="file:///\\845AC4E5\CEN0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jistovny_2000_2018"/>
      <sheetName val="Podíl_Koop"/>
    </sheetNames>
    <sheetDataSet>
      <sheetData sheetId="0">
        <row r="14">
          <cell r="BH14">
            <v>974572</v>
          </cell>
        </row>
        <row r="15">
          <cell r="BH15">
            <v>591001</v>
          </cell>
        </row>
        <row r="16">
          <cell r="BH16">
            <v>889615</v>
          </cell>
        </row>
        <row r="17">
          <cell r="BH17">
            <v>70594</v>
          </cell>
        </row>
        <row r="18">
          <cell r="BH18">
            <v>9883</v>
          </cell>
        </row>
        <row r="19">
          <cell r="BH19">
            <v>8362</v>
          </cell>
        </row>
        <row r="20">
          <cell r="BH20">
            <v>29002</v>
          </cell>
        </row>
        <row r="27">
          <cell r="BH27">
            <v>2156852</v>
          </cell>
        </row>
        <row r="28">
          <cell r="BH28">
            <v>80108</v>
          </cell>
        </row>
        <row r="34">
          <cell r="BH34">
            <v>54100</v>
          </cell>
        </row>
        <row r="35">
          <cell r="BH35">
            <v>54844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000101a_CZ"/>
    </sheetNames>
    <sheetDataSet>
      <sheetData sheetId="0">
        <row r="9">
          <cell r="J9">
            <v>5409665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>
        <row r="2">
          <cell r="A2">
            <v>46</v>
          </cell>
        </row>
        <row r="3">
          <cell r="A3">
            <v>40</v>
          </cell>
        </row>
        <row r="4">
          <cell r="A4">
            <v>47</v>
          </cell>
        </row>
        <row r="5">
          <cell r="A5">
            <v>29</v>
          </cell>
        </row>
        <row r="6">
          <cell r="A6">
            <v>63</v>
          </cell>
        </row>
        <row r="7">
          <cell r="A7">
            <v>48</v>
          </cell>
        </row>
        <row r="8">
          <cell r="A8">
            <v>43</v>
          </cell>
        </row>
        <row r="9">
          <cell r="A9">
            <v>39</v>
          </cell>
        </row>
        <row r="10">
          <cell r="A10">
            <v>42</v>
          </cell>
        </row>
        <row r="11">
          <cell r="A11">
            <v>44</v>
          </cell>
        </row>
        <row r="12">
          <cell r="A12">
            <v>35</v>
          </cell>
        </row>
        <row r="13">
          <cell r="A13">
            <v>72</v>
          </cell>
        </row>
        <row r="14">
          <cell r="A14">
            <v>51</v>
          </cell>
        </row>
        <row r="15">
          <cell r="A15">
            <v>50</v>
          </cell>
        </row>
        <row r="16">
          <cell r="A16">
            <v>37</v>
          </cell>
        </row>
        <row r="17">
          <cell r="A17">
            <v>35</v>
          </cell>
        </row>
        <row r="18">
          <cell r="A18">
            <v>26</v>
          </cell>
        </row>
        <row r="19">
          <cell r="A19">
            <v>58</v>
          </cell>
        </row>
        <row r="20">
          <cell r="A20">
            <v>20</v>
          </cell>
        </row>
        <row r="21">
          <cell r="A21">
            <v>52</v>
          </cell>
        </row>
        <row r="22">
          <cell r="A22">
            <v>29</v>
          </cell>
        </row>
        <row r="23">
          <cell r="A23">
            <v>45</v>
          </cell>
        </row>
        <row r="24">
          <cell r="A24">
            <v>65</v>
          </cell>
        </row>
        <row r="25">
          <cell r="A25">
            <v>44</v>
          </cell>
        </row>
        <row r="26">
          <cell r="A26">
            <v>45</v>
          </cell>
        </row>
        <row r="27">
          <cell r="A27">
            <v>65</v>
          </cell>
        </row>
        <row r="28">
          <cell r="A28">
            <v>43</v>
          </cell>
        </row>
        <row r="29">
          <cell r="A29">
            <v>44</v>
          </cell>
        </row>
        <row r="30">
          <cell r="A30">
            <v>59</v>
          </cell>
        </row>
        <row r="31">
          <cell r="A31">
            <v>26</v>
          </cell>
        </row>
        <row r="32">
          <cell r="A32">
            <v>36</v>
          </cell>
        </row>
        <row r="33">
          <cell r="A33">
            <v>43</v>
          </cell>
        </row>
        <row r="34">
          <cell r="A34">
            <v>51</v>
          </cell>
        </row>
        <row r="35">
          <cell r="A35">
            <v>54</v>
          </cell>
        </row>
        <row r="36">
          <cell r="A36">
            <v>29</v>
          </cell>
        </row>
        <row r="37">
          <cell r="A37">
            <v>46</v>
          </cell>
        </row>
        <row r="38">
          <cell r="A38">
            <v>28</v>
          </cell>
        </row>
        <row r="39">
          <cell r="A39">
            <v>39</v>
          </cell>
        </row>
        <row r="40">
          <cell r="A40">
            <v>47</v>
          </cell>
        </row>
        <row r="41">
          <cell r="A41">
            <v>45</v>
          </cell>
        </row>
        <row r="42">
          <cell r="A42">
            <v>53</v>
          </cell>
        </row>
        <row r="43">
          <cell r="A43">
            <v>43</v>
          </cell>
        </row>
        <row r="44">
          <cell r="A44">
            <v>52</v>
          </cell>
        </row>
        <row r="45">
          <cell r="A45">
            <v>26</v>
          </cell>
        </row>
        <row r="46">
          <cell r="A46">
            <v>43</v>
          </cell>
        </row>
        <row r="47">
          <cell r="A47">
            <v>42</v>
          </cell>
        </row>
        <row r="48">
          <cell r="A48">
            <v>62</v>
          </cell>
        </row>
        <row r="49">
          <cell r="A49">
            <v>56</v>
          </cell>
        </row>
        <row r="50">
          <cell r="A50">
            <v>59</v>
          </cell>
        </row>
        <row r="51">
          <cell r="A51">
            <v>35</v>
          </cell>
        </row>
        <row r="52">
          <cell r="A52">
            <v>47</v>
          </cell>
        </row>
        <row r="53">
          <cell r="A53">
            <v>46</v>
          </cell>
        </row>
        <row r="54">
          <cell r="A54">
            <v>39</v>
          </cell>
        </row>
        <row r="55">
          <cell r="A55">
            <v>39</v>
          </cell>
        </row>
        <row r="56">
          <cell r="A56">
            <v>64</v>
          </cell>
        </row>
        <row r="57">
          <cell r="A57">
            <v>44</v>
          </cell>
        </row>
        <row r="58">
          <cell r="A58">
            <v>41</v>
          </cell>
        </row>
        <row r="59">
          <cell r="A59">
            <v>45</v>
          </cell>
        </row>
        <row r="60">
          <cell r="A60">
            <v>37</v>
          </cell>
        </row>
        <row r="61">
          <cell r="A61">
            <v>64</v>
          </cell>
        </row>
        <row r="62">
          <cell r="A62">
            <v>62</v>
          </cell>
        </row>
        <row r="63">
          <cell r="A63">
            <v>21</v>
          </cell>
        </row>
        <row r="64">
          <cell r="A64">
            <v>45</v>
          </cell>
        </row>
        <row r="65">
          <cell r="A65">
            <v>49</v>
          </cell>
        </row>
        <row r="66">
          <cell r="A66">
            <v>57</v>
          </cell>
        </row>
        <row r="67">
          <cell r="A67">
            <v>49</v>
          </cell>
        </row>
        <row r="68">
          <cell r="A68">
            <v>56</v>
          </cell>
        </row>
        <row r="69">
          <cell r="A69">
            <v>39</v>
          </cell>
        </row>
        <row r="70">
          <cell r="A70">
            <v>46</v>
          </cell>
        </row>
        <row r="71">
          <cell r="A71">
            <v>41</v>
          </cell>
        </row>
        <row r="72">
          <cell r="A72">
            <v>65</v>
          </cell>
        </row>
        <row r="73">
          <cell r="A73">
            <v>60</v>
          </cell>
        </row>
        <row r="74">
          <cell r="A74">
            <v>56</v>
          </cell>
        </row>
        <row r="75">
          <cell r="A75">
            <v>29</v>
          </cell>
        </row>
        <row r="76">
          <cell r="A76">
            <v>18</v>
          </cell>
        </row>
        <row r="77">
          <cell r="A77">
            <v>57</v>
          </cell>
        </row>
        <row r="78">
          <cell r="A78">
            <v>61</v>
          </cell>
        </row>
        <row r="79">
          <cell r="A79">
            <v>52</v>
          </cell>
        </row>
        <row r="80">
          <cell r="A80">
            <v>61</v>
          </cell>
        </row>
        <row r="81">
          <cell r="A81">
            <v>60</v>
          </cell>
        </row>
        <row r="82">
          <cell r="A82">
            <v>47</v>
          </cell>
        </row>
        <row r="83">
          <cell r="A83">
            <v>24</v>
          </cell>
        </row>
        <row r="84">
          <cell r="A84">
            <v>45</v>
          </cell>
        </row>
        <row r="85">
          <cell r="A85">
            <v>48</v>
          </cell>
        </row>
        <row r="86">
          <cell r="A86">
            <v>49</v>
          </cell>
        </row>
        <row r="87">
          <cell r="A87">
            <v>20</v>
          </cell>
        </row>
        <row r="88">
          <cell r="A88">
            <v>50</v>
          </cell>
        </row>
        <row r="89">
          <cell r="A89">
            <v>28</v>
          </cell>
        </row>
        <row r="90">
          <cell r="A90">
            <v>40</v>
          </cell>
        </row>
        <row r="91">
          <cell r="A91">
            <v>42</v>
          </cell>
        </row>
        <row r="92">
          <cell r="A92">
            <v>61</v>
          </cell>
        </row>
        <row r="93">
          <cell r="A93">
            <v>60</v>
          </cell>
        </row>
        <row r="94">
          <cell r="A94">
            <v>34</v>
          </cell>
        </row>
        <row r="95">
          <cell r="A95">
            <v>43</v>
          </cell>
        </row>
        <row r="96">
          <cell r="A96">
            <v>59</v>
          </cell>
        </row>
        <row r="97">
          <cell r="A97">
            <v>46</v>
          </cell>
        </row>
        <row r="98">
          <cell r="A98">
            <v>63</v>
          </cell>
        </row>
        <row r="99">
          <cell r="A99">
            <v>46</v>
          </cell>
        </row>
        <row r="100">
          <cell r="A100">
            <v>40</v>
          </cell>
        </row>
        <row r="101">
          <cell r="A101">
            <v>31</v>
          </cell>
        </row>
        <row r="102">
          <cell r="A102">
            <v>21</v>
          </cell>
        </row>
        <row r="103">
          <cell r="A103">
            <v>57</v>
          </cell>
        </row>
        <row r="104">
          <cell r="A104">
            <v>47</v>
          </cell>
        </row>
        <row r="105">
          <cell r="A105">
            <v>56</v>
          </cell>
        </row>
        <row r="106">
          <cell r="A106">
            <v>19</v>
          </cell>
        </row>
        <row r="107">
          <cell r="A107">
            <v>21</v>
          </cell>
        </row>
        <row r="108">
          <cell r="A108">
            <v>34</v>
          </cell>
        </row>
        <row r="109">
          <cell r="A109">
            <v>37</v>
          </cell>
        </row>
        <row r="110">
          <cell r="A110">
            <v>52</v>
          </cell>
        </row>
        <row r="111">
          <cell r="A111">
            <v>27</v>
          </cell>
        </row>
        <row r="112">
          <cell r="A112">
            <v>45</v>
          </cell>
        </row>
        <row r="113">
          <cell r="A113">
            <v>44</v>
          </cell>
        </row>
        <row r="114">
          <cell r="A114">
            <v>20</v>
          </cell>
        </row>
        <row r="115">
          <cell r="A115">
            <v>34</v>
          </cell>
        </row>
        <row r="116">
          <cell r="A116">
            <v>29</v>
          </cell>
        </row>
        <row r="117">
          <cell r="A117">
            <v>53</v>
          </cell>
        </row>
        <row r="118">
          <cell r="A118">
            <v>41</v>
          </cell>
        </row>
        <row r="119">
          <cell r="A119">
            <v>44</v>
          </cell>
        </row>
        <row r="120">
          <cell r="A120">
            <v>53</v>
          </cell>
        </row>
        <row r="121">
          <cell r="A121">
            <v>32</v>
          </cell>
        </row>
        <row r="122">
          <cell r="A122">
            <v>34</v>
          </cell>
        </row>
        <row r="123">
          <cell r="A123">
            <v>59</v>
          </cell>
        </row>
        <row r="124">
          <cell r="A124">
            <v>22</v>
          </cell>
        </row>
        <row r="125">
          <cell r="A125">
            <v>44</v>
          </cell>
        </row>
        <row r="126">
          <cell r="A126">
            <v>25</v>
          </cell>
        </row>
        <row r="127">
          <cell r="A127">
            <v>56</v>
          </cell>
        </row>
        <row r="128">
          <cell r="A128">
            <v>31</v>
          </cell>
        </row>
        <row r="129">
          <cell r="A129">
            <v>33</v>
          </cell>
        </row>
        <row r="130">
          <cell r="A130">
            <v>24</v>
          </cell>
        </row>
        <row r="131">
          <cell r="A131">
            <v>45</v>
          </cell>
        </row>
        <row r="132">
          <cell r="A132">
            <v>40</v>
          </cell>
        </row>
        <row r="133">
          <cell r="A133">
            <v>46</v>
          </cell>
        </row>
        <row r="134">
          <cell r="A134">
            <v>51</v>
          </cell>
        </row>
        <row r="135">
          <cell r="A135">
            <v>63</v>
          </cell>
        </row>
        <row r="136">
          <cell r="A136">
            <v>54</v>
          </cell>
        </row>
        <row r="137">
          <cell r="A137">
            <v>29</v>
          </cell>
        </row>
        <row r="138">
          <cell r="A138">
            <v>34</v>
          </cell>
        </row>
        <row r="139">
          <cell r="A139">
            <v>34</v>
          </cell>
        </row>
        <row r="140">
          <cell r="A140">
            <v>48</v>
          </cell>
        </row>
        <row r="141">
          <cell r="A141">
            <v>50</v>
          </cell>
        </row>
        <row r="142">
          <cell r="A142">
            <v>31</v>
          </cell>
        </row>
        <row r="143">
          <cell r="A143">
            <v>56</v>
          </cell>
        </row>
        <row r="144">
          <cell r="A144">
            <v>20</v>
          </cell>
        </row>
        <row r="145">
          <cell r="A145">
            <v>36</v>
          </cell>
        </row>
        <row r="146">
          <cell r="A146">
            <v>39</v>
          </cell>
        </row>
        <row r="147">
          <cell r="A147">
            <v>43</v>
          </cell>
        </row>
        <row r="148">
          <cell r="A148">
            <v>62</v>
          </cell>
        </row>
        <row r="149">
          <cell r="A149">
            <v>36</v>
          </cell>
        </row>
        <row r="150">
          <cell r="A150">
            <v>46</v>
          </cell>
        </row>
        <row r="151">
          <cell r="A151">
            <v>23</v>
          </cell>
        </row>
        <row r="152">
          <cell r="A152">
            <v>51</v>
          </cell>
        </row>
        <row r="153">
          <cell r="A153">
            <v>64</v>
          </cell>
        </row>
        <row r="154">
          <cell r="A154">
            <v>18</v>
          </cell>
        </row>
        <row r="155">
          <cell r="A155">
            <v>56</v>
          </cell>
        </row>
        <row r="156">
          <cell r="A156">
            <v>22</v>
          </cell>
        </row>
        <row r="157">
          <cell r="A157">
            <v>49</v>
          </cell>
        </row>
        <row r="158">
          <cell r="A158">
            <v>31</v>
          </cell>
        </row>
        <row r="159">
          <cell r="A159">
            <v>41</v>
          </cell>
        </row>
        <row r="160">
          <cell r="A160">
            <v>28</v>
          </cell>
        </row>
        <row r="161">
          <cell r="A161">
            <v>25</v>
          </cell>
        </row>
        <row r="162">
          <cell r="A162">
            <v>34</v>
          </cell>
        </row>
        <row r="163">
          <cell r="A163">
            <v>28</v>
          </cell>
        </row>
        <row r="164">
          <cell r="A164">
            <v>60</v>
          </cell>
        </row>
        <row r="165">
          <cell r="A165">
            <v>43</v>
          </cell>
        </row>
        <row r="166">
          <cell r="A166">
            <v>52</v>
          </cell>
        </row>
        <row r="167">
          <cell r="A167">
            <v>42</v>
          </cell>
        </row>
        <row r="168">
          <cell r="A168">
            <v>20</v>
          </cell>
        </row>
        <row r="169">
          <cell r="A169">
            <v>61</v>
          </cell>
        </row>
        <row r="170">
          <cell r="A170">
            <v>42</v>
          </cell>
        </row>
        <row r="171">
          <cell r="A171">
            <v>46</v>
          </cell>
        </row>
        <row r="172">
          <cell r="A172">
            <v>60</v>
          </cell>
        </row>
        <row r="173">
          <cell r="A173">
            <v>49</v>
          </cell>
        </row>
        <row r="174">
          <cell r="A174">
            <v>62</v>
          </cell>
        </row>
        <row r="175">
          <cell r="A175">
            <v>25</v>
          </cell>
        </row>
        <row r="176">
          <cell r="A176">
            <v>56</v>
          </cell>
        </row>
        <row r="177">
          <cell r="A177">
            <v>35</v>
          </cell>
        </row>
        <row r="178">
          <cell r="A178">
            <v>58</v>
          </cell>
        </row>
        <row r="179">
          <cell r="A179">
            <v>58</v>
          </cell>
        </row>
        <row r="180">
          <cell r="A180">
            <v>57</v>
          </cell>
        </row>
        <row r="181">
          <cell r="A181">
            <v>24</v>
          </cell>
        </row>
        <row r="182">
          <cell r="A182">
            <v>48</v>
          </cell>
        </row>
        <row r="183">
          <cell r="A183">
            <v>44</v>
          </cell>
        </row>
        <row r="184">
          <cell r="A184">
            <v>53</v>
          </cell>
        </row>
        <row r="185">
          <cell r="A185">
            <v>41</v>
          </cell>
        </row>
        <row r="186">
          <cell r="A186">
            <v>44</v>
          </cell>
        </row>
        <row r="187">
          <cell r="A187">
            <v>24</v>
          </cell>
        </row>
        <row r="188">
          <cell r="A188">
            <v>43</v>
          </cell>
        </row>
        <row r="189">
          <cell r="A189">
            <v>58</v>
          </cell>
        </row>
        <row r="190">
          <cell r="A190">
            <v>61</v>
          </cell>
        </row>
        <row r="191">
          <cell r="A191">
            <v>59</v>
          </cell>
        </row>
        <row r="192">
          <cell r="A192">
            <v>19</v>
          </cell>
        </row>
        <row r="193">
          <cell r="A193">
            <v>55</v>
          </cell>
        </row>
        <row r="194">
          <cell r="A194">
            <v>59</v>
          </cell>
        </row>
        <row r="195">
          <cell r="A195">
            <v>26</v>
          </cell>
        </row>
        <row r="196">
          <cell r="A196">
            <v>37</v>
          </cell>
        </row>
        <row r="197">
          <cell r="A197">
            <v>52</v>
          </cell>
        </row>
        <row r="198">
          <cell r="A198">
            <v>59</v>
          </cell>
        </row>
        <row r="199">
          <cell r="A199">
            <v>34</v>
          </cell>
        </row>
        <row r="200">
          <cell r="A200">
            <v>53</v>
          </cell>
        </row>
        <row r="201">
          <cell r="A201">
            <v>63</v>
          </cell>
        </row>
        <row r="202">
          <cell r="A202">
            <v>41</v>
          </cell>
        </row>
        <row r="203">
          <cell r="A203">
            <v>62</v>
          </cell>
        </row>
        <row r="204">
          <cell r="A204">
            <v>55</v>
          </cell>
        </row>
        <row r="205">
          <cell r="A205">
            <v>45</v>
          </cell>
        </row>
        <row r="206">
          <cell r="A206">
            <v>28</v>
          </cell>
        </row>
        <row r="207">
          <cell r="A207">
            <v>28</v>
          </cell>
        </row>
        <row r="208">
          <cell r="A208">
            <v>39</v>
          </cell>
        </row>
        <row r="209">
          <cell r="A209">
            <v>35</v>
          </cell>
        </row>
        <row r="210">
          <cell r="A210">
            <v>32</v>
          </cell>
        </row>
        <row r="211">
          <cell r="A211">
            <v>54</v>
          </cell>
        </row>
        <row r="212">
          <cell r="A212">
            <v>42</v>
          </cell>
        </row>
        <row r="213">
          <cell r="A213">
            <v>23</v>
          </cell>
        </row>
        <row r="214">
          <cell r="A214">
            <v>46</v>
          </cell>
        </row>
        <row r="215">
          <cell r="A215">
            <v>56</v>
          </cell>
        </row>
        <row r="216">
          <cell r="A216">
            <v>27</v>
          </cell>
        </row>
        <row r="217">
          <cell r="A217">
            <v>41</v>
          </cell>
        </row>
        <row r="218">
          <cell r="A218">
            <v>49</v>
          </cell>
        </row>
        <row r="219">
          <cell r="A219">
            <v>50</v>
          </cell>
        </row>
        <row r="220">
          <cell r="A220">
            <v>29</v>
          </cell>
        </row>
        <row r="221">
          <cell r="A221">
            <v>25</v>
          </cell>
        </row>
        <row r="222">
          <cell r="A222">
            <v>48</v>
          </cell>
        </row>
        <row r="223">
          <cell r="A223">
            <v>49</v>
          </cell>
        </row>
        <row r="224">
          <cell r="A224">
            <v>54</v>
          </cell>
        </row>
        <row r="225">
          <cell r="A225">
            <v>18</v>
          </cell>
        </row>
        <row r="226">
          <cell r="A226">
            <v>35</v>
          </cell>
        </row>
        <row r="227">
          <cell r="A227">
            <v>27</v>
          </cell>
        </row>
        <row r="228">
          <cell r="A228">
            <v>51</v>
          </cell>
        </row>
        <row r="229">
          <cell r="A229">
            <v>36</v>
          </cell>
        </row>
        <row r="230">
          <cell r="A230">
            <v>20</v>
          </cell>
        </row>
        <row r="231">
          <cell r="A231">
            <v>20</v>
          </cell>
        </row>
        <row r="232">
          <cell r="A232">
            <v>35</v>
          </cell>
        </row>
        <row r="233">
          <cell r="A233">
            <v>35</v>
          </cell>
        </row>
        <row r="234">
          <cell r="A234">
            <v>46</v>
          </cell>
        </row>
        <row r="235">
          <cell r="A235">
            <v>27</v>
          </cell>
        </row>
        <row r="236">
          <cell r="A236">
            <v>37</v>
          </cell>
        </row>
        <row r="237">
          <cell r="A237">
            <v>49</v>
          </cell>
        </row>
        <row r="238">
          <cell r="A238">
            <v>46</v>
          </cell>
        </row>
        <row r="239">
          <cell r="A239">
            <v>44</v>
          </cell>
        </row>
        <row r="240">
          <cell r="A240">
            <v>28</v>
          </cell>
        </row>
        <row r="241">
          <cell r="A241">
            <v>43</v>
          </cell>
        </row>
        <row r="242">
          <cell r="A242">
            <v>23</v>
          </cell>
        </row>
        <row r="243">
          <cell r="A243">
            <v>40</v>
          </cell>
        </row>
        <row r="244">
          <cell r="A244">
            <v>45</v>
          </cell>
        </row>
        <row r="245">
          <cell r="A245">
            <v>63</v>
          </cell>
        </row>
        <row r="246">
          <cell r="A246">
            <v>22</v>
          </cell>
        </row>
        <row r="247">
          <cell r="A247">
            <v>29</v>
          </cell>
        </row>
        <row r="248">
          <cell r="A248">
            <v>49</v>
          </cell>
        </row>
        <row r="249">
          <cell r="A249">
            <v>65</v>
          </cell>
        </row>
        <row r="250">
          <cell r="A250">
            <v>54</v>
          </cell>
        </row>
        <row r="251">
          <cell r="A251">
            <v>50</v>
          </cell>
        </row>
        <row r="252">
          <cell r="A252">
            <v>29</v>
          </cell>
        </row>
        <row r="253">
          <cell r="A253">
            <v>46</v>
          </cell>
        </row>
        <row r="254">
          <cell r="A254">
            <v>32</v>
          </cell>
        </row>
        <row r="255">
          <cell r="A255">
            <v>22</v>
          </cell>
        </row>
        <row r="256">
          <cell r="A256">
            <v>49</v>
          </cell>
        </row>
        <row r="257">
          <cell r="A257">
            <v>26</v>
          </cell>
        </row>
        <row r="258">
          <cell r="A258">
            <v>20</v>
          </cell>
        </row>
        <row r="259">
          <cell r="A259">
            <v>57</v>
          </cell>
        </row>
        <row r="260">
          <cell r="A260">
            <v>32</v>
          </cell>
        </row>
        <row r="261">
          <cell r="A261">
            <v>56</v>
          </cell>
        </row>
        <row r="262">
          <cell r="A262">
            <v>42</v>
          </cell>
        </row>
        <row r="263">
          <cell r="A263">
            <v>36</v>
          </cell>
        </row>
        <row r="264">
          <cell r="A264">
            <v>44</v>
          </cell>
        </row>
        <row r="265">
          <cell r="A265">
            <v>38</v>
          </cell>
        </row>
        <row r="266">
          <cell r="A266">
            <v>35</v>
          </cell>
        </row>
        <row r="267">
          <cell r="A267">
            <v>33</v>
          </cell>
        </row>
        <row r="268">
          <cell r="A268">
            <v>47</v>
          </cell>
        </row>
        <row r="269">
          <cell r="A269">
            <v>56</v>
          </cell>
        </row>
        <row r="270">
          <cell r="A270">
            <v>49</v>
          </cell>
        </row>
        <row r="271">
          <cell r="A271">
            <v>33</v>
          </cell>
        </row>
        <row r="272">
          <cell r="A272">
            <v>21</v>
          </cell>
        </row>
        <row r="273">
          <cell r="A273">
            <v>57</v>
          </cell>
        </row>
        <row r="274">
          <cell r="A274">
            <v>27</v>
          </cell>
        </row>
        <row r="275">
          <cell r="A275">
            <v>26</v>
          </cell>
        </row>
        <row r="276">
          <cell r="A276">
            <v>20</v>
          </cell>
        </row>
        <row r="277">
          <cell r="A277">
            <v>35</v>
          </cell>
        </row>
        <row r="278">
          <cell r="A278">
            <v>41</v>
          </cell>
        </row>
        <row r="279">
          <cell r="A279">
            <v>63</v>
          </cell>
        </row>
        <row r="280">
          <cell r="A280">
            <v>27</v>
          </cell>
        </row>
        <row r="281">
          <cell r="A281">
            <v>41</v>
          </cell>
        </row>
        <row r="282">
          <cell r="A282">
            <v>64</v>
          </cell>
        </row>
        <row r="283">
          <cell r="A283">
            <v>25</v>
          </cell>
        </row>
        <row r="284">
          <cell r="A284">
            <v>23</v>
          </cell>
        </row>
        <row r="285">
          <cell r="A285">
            <v>42</v>
          </cell>
        </row>
        <row r="286">
          <cell r="A286">
            <v>35</v>
          </cell>
        </row>
        <row r="287">
          <cell r="A287">
            <v>19</v>
          </cell>
        </row>
        <row r="288">
          <cell r="A288">
            <v>44</v>
          </cell>
        </row>
        <row r="289">
          <cell r="A289">
            <v>55</v>
          </cell>
        </row>
        <row r="290">
          <cell r="A290">
            <v>54</v>
          </cell>
        </row>
        <row r="291">
          <cell r="A291">
            <v>25</v>
          </cell>
        </row>
        <row r="292">
          <cell r="A292">
            <v>59</v>
          </cell>
        </row>
        <row r="293">
          <cell r="A293">
            <v>20</v>
          </cell>
        </row>
        <row r="294">
          <cell r="A294">
            <v>29</v>
          </cell>
        </row>
        <row r="295">
          <cell r="A295">
            <v>28</v>
          </cell>
        </row>
        <row r="296">
          <cell r="A296">
            <v>42</v>
          </cell>
        </row>
        <row r="297">
          <cell r="A297">
            <v>31</v>
          </cell>
        </row>
        <row r="298">
          <cell r="A298">
            <v>50</v>
          </cell>
        </row>
        <row r="299">
          <cell r="A299">
            <v>57</v>
          </cell>
        </row>
        <row r="300">
          <cell r="A300">
            <v>34</v>
          </cell>
        </row>
        <row r="301">
          <cell r="A301">
            <v>27</v>
          </cell>
        </row>
        <row r="302">
          <cell r="A302">
            <v>25</v>
          </cell>
        </row>
        <row r="303">
          <cell r="A303">
            <v>47</v>
          </cell>
        </row>
        <row r="304">
          <cell r="A304">
            <v>44</v>
          </cell>
        </row>
        <row r="305">
          <cell r="A305">
            <v>42</v>
          </cell>
        </row>
        <row r="306">
          <cell r="A306">
            <v>21</v>
          </cell>
        </row>
        <row r="307">
          <cell r="A307">
            <v>28</v>
          </cell>
        </row>
        <row r="308">
          <cell r="A308">
            <v>56</v>
          </cell>
        </row>
        <row r="309">
          <cell r="A309">
            <v>36</v>
          </cell>
        </row>
        <row r="310">
          <cell r="A310">
            <v>35</v>
          </cell>
        </row>
        <row r="311">
          <cell r="A311">
            <v>45</v>
          </cell>
        </row>
        <row r="312">
          <cell r="A312">
            <v>44</v>
          </cell>
        </row>
        <row r="313">
          <cell r="A313">
            <v>58</v>
          </cell>
        </row>
        <row r="314">
          <cell r="A314">
            <v>58</v>
          </cell>
        </row>
        <row r="315">
          <cell r="A315">
            <v>44</v>
          </cell>
        </row>
        <row r="316">
          <cell r="A316">
            <v>50</v>
          </cell>
        </row>
        <row r="317">
          <cell r="A317">
            <v>55</v>
          </cell>
        </row>
        <row r="318">
          <cell r="A318">
            <v>33</v>
          </cell>
        </row>
        <row r="319">
          <cell r="A319">
            <v>28</v>
          </cell>
        </row>
        <row r="320">
          <cell r="A320">
            <v>36</v>
          </cell>
        </row>
        <row r="321">
          <cell r="A321">
            <v>51</v>
          </cell>
        </row>
        <row r="322">
          <cell r="A322">
            <v>18</v>
          </cell>
        </row>
        <row r="323">
          <cell r="A323">
            <v>25</v>
          </cell>
        </row>
        <row r="324">
          <cell r="A324">
            <v>42</v>
          </cell>
        </row>
        <row r="325">
          <cell r="A325">
            <v>40</v>
          </cell>
        </row>
        <row r="326">
          <cell r="A326">
            <v>49</v>
          </cell>
        </row>
        <row r="327">
          <cell r="A327">
            <v>34</v>
          </cell>
        </row>
        <row r="328">
          <cell r="A328">
            <v>26</v>
          </cell>
        </row>
        <row r="329">
          <cell r="A329">
            <v>56</v>
          </cell>
        </row>
        <row r="330">
          <cell r="A330">
            <v>56</v>
          </cell>
        </row>
        <row r="331">
          <cell r="A331">
            <v>27</v>
          </cell>
        </row>
        <row r="332">
          <cell r="A332">
            <v>51</v>
          </cell>
        </row>
        <row r="333">
          <cell r="A333">
            <v>39</v>
          </cell>
        </row>
        <row r="334">
          <cell r="A334">
            <v>19</v>
          </cell>
        </row>
        <row r="335">
          <cell r="A335">
            <v>30</v>
          </cell>
        </row>
        <row r="336">
          <cell r="A336">
            <v>21</v>
          </cell>
        </row>
        <row r="337">
          <cell r="A337">
            <v>42</v>
          </cell>
        </row>
        <row r="338">
          <cell r="A338">
            <v>32</v>
          </cell>
        </row>
        <row r="339">
          <cell r="A339">
            <v>61</v>
          </cell>
        </row>
        <row r="340">
          <cell r="A340">
            <v>62</v>
          </cell>
        </row>
        <row r="341">
          <cell r="A341">
            <v>55</v>
          </cell>
        </row>
        <row r="342">
          <cell r="A342">
            <v>51</v>
          </cell>
        </row>
        <row r="343">
          <cell r="A343">
            <v>34</v>
          </cell>
        </row>
        <row r="344">
          <cell r="A344">
            <v>42</v>
          </cell>
        </row>
        <row r="345">
          <cell r="A345">
            <v>46</v>
          </cell>
        </row>
        <row r="346">
          <cell r="A346">
            <v>42</v>
          </cell>
        </row>
        <row r="347">
          <cell r="A347">
            <v>38</v>
          </cell>
        </row>
        <row r="348">
          <cell r="A348">
            <v>59</v>
          </cell>
        </row>
        <row r="349">
          <cell r="A349">
            <v>38</v>
          </cell>
        </row>
        <row r="350">
          <cell r="A350">
            <v>44</v>
          </cell>
        </row>
        <row r="351">
          <cell r="A351">
            <v>52</v>
          </cell>
        </row>
        <row r="352">
          <cell r="A352">
            <v>22</v>
          </cell>
        </row>
        <row r="353">
          <cell r="A353">
            <v>50</v>
          </cell>
        </row>
        <row r="354">
          <cell r="A354">
            <v>50</v>
          </cell>
        </row>
        <row r="355">
          <cell r="A355">
            <v>60</v>
          </cell>
        </row>
        <row r="356">
          <cell r="A356">
            <v>40</v>
          </cell>
        </row>
        <row r="357">
          <cell r="A357">
            <v>45</v>
          </cell>
        </row>
        <row r="358">
          <cell r="A358">
            <v>30</v>
          </cell>
        </row>
        <row r="359">
          <cell r="A359">
            <v>41</v>
          </cell>
        </row>
        <row r="360">
          <cell r="A360">
            <v>29</v>
          </cell>
        </row>
        <row r="361">
          <cell r="A361">
            <v>59</v>
          </cell>
        </row>
        <row r="362">
          <cell r="A362">
            <v>31</v>
          </cell>
        </row>
        <row r="363">
          <cell r="A363">
            <v>41</v>
          </cell>
        </row>
        <row r="364">
          <cell r="A364">
            <v>24</v>
          </cell>
        </row>
        <row r="365">
          <cell r="A365">
            <v>44</v>
          </cell>
        </row>
        <row r="366">
          <cell r="A366">
            <v>41</v>
          </cell>
        </row>
        <row r="367">
          <cell r="A367">
            <v>25</v>
          </cell>
        </row>
        <row r="368">
          <cell r="A368">
            <v>47</v>
          </cell>
        </row>
        <row r="369">
          <cell r="A369">
            <v>33</v>
          </cell>
        </row>
        <row r="370">
          <cell r="A370">
            <v>33</v>
          </cell>
        </row>
        <row r="371">
          <cell r="A371">
            <v>22</v>
          </cell>
        </row>
        <row r="372">
          <cell r="A372">
            <v>23</v>
          </cell>
        </row>
        <row r="373">
          <cell r="A373">
            <v>52</v>
          </cell>
        </row>
        <row r="374">
          <cell r="A374">
            <v>66</v>
          </cell>
        </row>
        <row r="375">
          <cell r="A375">
            <v>19</v>
          </cell>
        </row>
        <row r="376">
          <cell r="A376">
            <v>49</v>
          </cell>
        </row>
        <row r="377">
          <cell r="A377">
            <v>24</v>
          </cell>
        </row>
        <row r="378">
          <cell r="A378">
            <v>56</v>
          </cell>
        </row>
        <row r="379">
          <cell r="A379">
            <v>37</v>
          </cell>
        </row>
        <row r="380">
          <cell r="A380">
            <v>21</v>
          </cell>
        </row>
        <row r="381">
          <cell r="A381">
            <v>63</v>
          </cell>
        </row>
        <row r="382">
          <cell r="A382">
            <v>30</v>
          </cell>
        </row>
        <row r="383">
          <cell r="A383">
            <v>61</v>
          </cell>
        </row>
        <row r="384">
          <cell r="A384">
            <v>47</v>
          </cell>
        </row>
        <row r="385">
          <cell r="A385">
            <v>29</v>
          </cell>
        </row>
        <row r="386">
          <cell r="A386">
            <v>41</v>
          </cell>
        </row>
        <row r="387">
          <cell r="A387">
            <v>51</v>
          </cell>
        </row>
        <row r="388">
          <cell r="A388">
            <v>40</v>
          </cell>
        </row>
        <row r="389">
          <cell r="A389">
            <v>31</v>
          </cell>
        </row>
        <row r="390">
          <cell r="A390">
            <v>42</v>
          </cell>
        </row>
        <row r="391">
          <cell r="A391">
            <v>59</v>
          </cell>
        </row>
        <row r="392">
          <cell r="A392">
            <v>52</v>
          </cell>
        </row>
        <row r="393">
          <cell r="A393">
            <v>27</v>
          </cell>
        </row>
        <row r="394">
          <cell r="A394">
            <v>28</v>
          </cell>
        </row>
        <row r="395">
          <cell r="A395">
            <v>22</v>
          </cell>
        </row>
        <row r="396">
          <cell r="A396">
            <v>59</v>
          </cell>
        </row>
        <row r="397">
          <cell r="A397">
            <v>36</v>
          </cell>
        </row>
        <row r="398">
          <cell r="A398">
            <v>41</v>
          </cell>
        </row>
        <row r="399">
          <cell r="A399">
            <v>48</v>
          </cell>
        </row>
        <row r="400">
          <cell r="A400">
            <v>35</v>
          </cell>
        </row>
        <row r="401">
          <cell r="A401">
            <v>54</v>
          </cell>
        </row>
        <row r="402">
          <cell r="A402">
            <v>59</v>
          </cell>
        </row>
        <row r="403">
          <cell r="A403">
            <v>62</v>
          </cell>
        </row>
        <row r="404">
          <cell r="A404">
            <v>56</v>
          </cell>
        </row>
        <row r="405">
          <cell r="A405">
            <v>48</v>
          </cell>
        </row>
        <row r="406">
          <cell r="A406">
            <v>37</v>
          </cell>
        </row>
        <row r="407">
          <cell r="A407">
            <v>26</v>
          </cell>
        </row>
        <row r="408">
          <cell r="A408">
            <v>38</v>
          </cell>
        </row>
        <row r="409">
          <cell r="A409">
            <v>63</v>
          </cell>
        </row>
        <row r="410">
          <cell r="A410">
            <v>20</v>
          </cell>
        </row>
        <row r="411">
          <cell r="A411">
            <v>31</v>
          </cell>
        </row>
        <row r="412">
          <cell r="A412">
            <v>49</v>
          </cell>
        </row>
        <row r="413">
          <cell r="A413">
            <v>36</v>
          </cell>
        </row>
        <row r="414">
          <cell r="A414">
            <v>39</v>
          </cell>
        </row>
        <row r="415">
          <cell r="A415">
            <v>36</v>
          </cell>
        </row>
        <row r="416">
          <cell r="A416">
            <v>63</v>
          </cell>
        </row>
        <row r="417">
          <cell r="A417">
            <v>35</v>
          </cell>
        </row>
        <row r="418">
          <cell r="A418">
            <v>51</v>
          </cell>
        </row>
        <row r="419">
          <cell r="A419">
            <v>30</v>
          </cell>
        </row>
        <row r="420">
          <cell r="A420">
            <v>56</v>
          </cell>
        </row>
        <row r="421">
          <cell r="A421">
            <v>25</v>
          </cell>
        </row>
        <row r="422">
          <cell r="A422">
            <v>45</v>
          </cell>
        </row>
        <row r="423">
          <cell r="A423">
            <v>45</v>
          </cell>
        </row>
        <row r="424">
          <cell r="A424">
            <v>50</v>
          </cell>
        </row>
        <row r="425">
          <cell r="A425">
            <v>37</v>
          </cell>
        </row>
        <row r="426">
          <cell r="A426">
            <v>41</v>
          </cell>
        </row>
        <row r="427">
          <cell r="A427">
            <v>60</v>
          </cell>
        </row>
        <row r="428">
          <cell r="A428">
            <v>28</v>
          </cell>
        </row>
        <row r="429">
          <cell r="A429">
            <v>22</v>
          </cell>
        </row>
        <row r="430">
          <cell r="A430">
            <v>28</v>
          </cell>
        </row>
        <row r="431">
          <cell r="A431">
            <v>41</v>
          </cell>
        </row>
        <row r="432">
          <cell r="A432">
            <v>49</v>
          </cell>
        </row>
        <row r="433">
          <cell r="A433">
            <v>57</v>
          </cell>
        </row>
        <row r="434">
          <cell r="A434">
            <v>49</v>
          </cell>
        </row>
        <row r="435">
          <cell r="A435">
            <v>56</v>
          </cell>
        </row>
        <row r="436">
          <cell r="A436">
            <v>37</v>
          </cell>
        </row>
        <row r="437">
          <cell r="A437">
            <v>41</v>
          </cell>
        </row>
        <row r="438">
          <cell r="A438">
            <v>43</v>
          </cell>
        </row>
        <row r="439">
          <cell r="A439">
            <v>50</v>
          </cell>
        </row>
        <row r="440">
          <cell r="A440">
            <v>48</v>
          </cell>
        </row>
        <row r="441">
          <cell r="A441">
            <v>57</v>
          </cell>
        </row>
        <row r="442">
          <cell r="A442">
            <v>40</v>
          </cell>
        </row>
        <row r="443">
          <cell r="A443">
            <v>46</v>
          </cell>
        </row>
        <row r="444">
          <cell r="A444">
            <v>43</v>
          </cell>
        </row>
        <row r="445">
          <cell r="A445">
            <v>32</v>
          </cell>
        </row>
        <row r="446">
          <cell r="A446">
            <v>62</v>
          </cell>
        </row>
        <row r="447">
          <cell r="A447">
            <v>41</v>
          </cell>
        </row>
        <row r="448">
          <cell r="A448">
            <v>41</v>
          </cell>
        </row>
        <row r="449">
          <cell r="A449">
            <v>48</v>
          </cell>
        </row>
        <row r="450">
          <cell r="A450">
            <v>19</v>
          </cell>
        </row>
        <row r="451">
          <cell r="A451">
            <v>48</v>
          </cell>
        </row>
        <row r="452">
          <cell r="A452">
            <v>36</v>
          </cell>
        </row>
        <row r="453">
          <cell r="A453">
            <v>36</v>
          </cell>
        </row>
        <row r="454">
          <cell r="A454">
            <v>34</v>
          </cell>
        </row>
        <row r="455">
          <cell r="A455">
            <v>37</v>
          </cell>
        </row>
        <row r="456">
          <cell r="A456">
            <v>58</v>
          </cell>
        </row>
        <row r="457">
          <cell r="A457">
            <v>36</v>
          </cell>
        </row>
        <row r="458">
          <cell r="A458">
            <v>26</v>
          </cell>
        </row>
        <row r="459">
          <cell r="A459">
            <v>54</v>
          </cell>
        </row>
        <row r="460">
          <cell r="A460">
            <v>46</v>
          </cell>
        </row>
        <row r="461">
          <cell r="A461">
            <v>45</v>
          </cell>
        </row>
        <row r="462">
          <cell r="A462">
            <v>51</v>
          </cell>
        </row>
        <row r="463">
          <cell r="A463">
            <v>52</v>
          </cell>
        </row>
        <row r="464">
          <cell r="A464">
            <v>36</v>
          </cell>
        </row>
        <row r="465">
          <cell r="A465">
            <v>58</v>
          </cell>
        </row>
        <row r="466">
          <cell r="A466">
            <v>40</v>
          </cell>
        </row>
        <row r="467">
          <cell r="A467">
            <v>30</v>
          </cell>
        </row>
        <row r="468">
          <cell r="A468">
            <v>40</v>
          </cell>
        </row>
        <row r="469">
          <cell r="A469">
            <v>62</v>
          </cell>
        </row>
        <row r="470">
          <cell r="A470">
            <v>57</v>
          </cell>
        </row>
        <row r="471">
          <cell r="A471">
            <v>27</v>
          </cell>
        </row>
        <row r="472">
          <cell r="A472">
            <v>49</v>
          </cell>
        </row>
        <row r="473">
          <cell r="A473">
            <v>38</v>
          </cell>
        </row>
        <row r="474">
          <cell r="A474">
            <v>44</v>
          </cell>
        </row>
        <row r="475">
          <cell r="A475">
            <v>61</v>
          </cell>
        </row>
        <row r="476">
          <cell r="A476">
            <v>20</v>
          </cell>
        </row>
        <row r="477">
          <cell r="A477">
            <v>30</v>
          </cell>
        </row>
        <row r="478">
          <cell r="A478">
            <v>38</v>
          </cell>
        </row>
        <row r="479">
          <cell r="A479">
            <v>39</v>
          </cell>
        </row>
        <row r="480">
          <cell r="A480">
            <v>25</v>
          </cell>
        </row>
        <row r="481">
          <cell r="A481">
            <v>47</v>
          </cell>
        </row>
        <row r="482">
          <cell r="A482">
            <v>21</v>
          </cell>
        </row>
        <row r="483">
          <cell r="A483">
            <v>43</v>
          </cell>
        </row>
        <row r="484">
          <cell r="A484">
            <v>49</v>
          </cell>
        </row>
        <row r="485">
          <cell r="A485">
            <v>62</v>
          </cell>
        </row>
        <row r="486">
          <cell r="A486">
            <v>34</v>
          </cell>
        </row>
        <row r="487">
          <cell r="A487">
            <v>60</v>
          </cell>
        </row>
        <row r="488">
          <cell r="A488">
            <v>28</v>
          </cell>
        </row>
        <row r="489">
          <cell r="A489">
            <v>57</v>
          </cell>
        </row>
        <row r="490">
          <cell r="A490">
            <v>59</v>
          </cell>
        </row>
        <row r="491">
          <cell r="A491">
            <v>22</v>
          </cell>
        </row>
        <row r="492">
          <cell r="A492">
            <v>53</v>
          </cell>
        </row>
        <row r="493">
          <cell r="A493">
            <v>54</v>
          </cell>
        </row>
        <row r="494">
          <cell r="A494">
            <v>23</v>
          </cell>
        </row>
        <row r="495">
          <cell r="A495">
            <v>54</v>
          </cell>
        </row>
        <row r="496">
          <cell r="A496">
            <v>23</v>
          </cell>
        </row>
        <row r="497">
          <cell r="A497">
            <v>31</v>
          </cell>
        </row>
        <row r="498">
          <cell r="A498">
            <v>27</v>
          </cell>
        </row>
        <row r="499">
          <cell r="A499">
            <v>59</v>
          </cell>
        </row>
        <row r="500">
          <cell r="A500">
            <v>23</v>
          </cell>
        </row>
        <row r="501">
          <cell r="A501">
            <v>43</v>
          </cell>
        </row>
        <row r="502">
          <cell r="A502">
            <v>62</v>
          </cell>
        </row>
        <row r="503">
          <cell r="A503">
            <v>52</v>
          </cell>
        </row>
        <row r="504">
          <cell r="A504">
            <v>36</v>
          </cell>
        </row>
        <row r="505">
          <cell r="A505">
            <v>41</v>
          </cell>
        </row>
        <row r="506">
          <cell r="A506">
            <v>39</v>
          </cell>
        </row>
        <row r="507">
          <cell r="A507">
            <v>62</v>
          </cell>
        </row>
        <row r="508">
          <cell r="A508">
            <v>37</v>
          </cell>
        </row>
        <row r="509">
          <cell r="A509">
            <v>44</v>
          </cell>
        </row>
        <row r="510">
          <cell r="A510">
            <v>29</v>
          </cell>
        </row>
        <row r="511">
          <cell r="A511">
            <v>54</v>
          </cell>
        </row>
        <row r="512">
          <cell r="A512">
            <v>28</v>
          </cell>
        </row>
        <row r="513">
          <cell r="A513">
            <v>26</v>
          </cell>
        </row>
        <row r="514">
          <cell r="A514">
            <v>48</v>
          </cell>
        </row>
        <row r="515">
          <cell r="A515">
            <v>38</v>
          </cell>
        </row>
        <row r="516">
          <cell r="A516">
            <v>33</v>
          </cell>
        </row>
        <row r="517">
          <cell r="A517">
            <v>38</v>
          </cell>
        </row>
        <row r="518">
          <cell r="A518">
            <v>44</v>
          </cell>
        </row>
        <row r="519">
          <cell r="A519">
            <v>28</v>
          </cell>
        </row>
        <row r="520">
          <cell r="A520">
            <v>32</v>
          </cell>
        </row>
        <row r="521">
          <cell r="A521">
            <v>54</v>
          </cell>
        </row>
        <row r="522">
          <cell r="A522">
            <v>21</v>
          </cell>
        </row>
        <row r="523">
          <cell r="A523">
            <v>46</v>
          </cell>
        </row>
        <row r="524">
          <cell r="A524">
            <v>33</v>
          </cell>
        </row>
        <row r="525">
          <cell r="A525">
            <v>44</v>
          </cell>
        </row>
        <row r="526">
          <cell r="A526">
            <v>57</v>
          </cell>
        </row>
        <row r="527">
          <cell r="A527">
            <v>53</v>
          </cell>
        </row>
        <row r="528">
          <cell r="A528">
            <v>35</v>
          </cell>
        </row>
        <row r="529">
          <cell r="A529">
            <v>57</v>
          </cell>
        </row>
        <row r="530">
          <cell r="A530">
            <v>31</v>
          </cell>
        </row>
        <row r="531">
          <cell r="A531">
            <v>38</v>
          </cell>
        </row>
        <row r="532">
          <cell r="A532">
            <v>51</v>
          </cell>
        </row>
        <row r="533">
          <cell r="A533">
            <v>20</v>
          </cell>
        </row>
        <row r="534">
          <cell r="A534">
            <v>18</v>
          </cell>
        </row>
        <row r="535">
          <cell r="A535">
            <v>31</v>
          </cell>
        </row>
        <row r="536">
          <cell r="A536">
            <v>20</v>
          </cell>
        </row>
        <row r="537">
          <cell r="A537">
            <v>48</v>
          </cell>
        </row>
        <row r="538">
          <cell r="A538">
            <v>23</v>
          </cell>
        </row>
        <row r="539">
          <cell r="A539">
            <v>30</v>
          </cell>
        </row>
        <row r="540">
          <cell r="A540">
            <v>53</v>
          </cell>
        </row>
        <row r="541">
          <cell r="A541">
            <v>66</v>
          </cell>
        </row>
        <row r="542">
          <cell r="A542">
            <v>59</v>
          </cell>
        </row>
        <row r="543">
          <cell r="A543">
            <v>24</v>
          </cell>
        </row>
        <row r="544">
          <cell r="A544">
            <v>44</v>
          </cell>
        </row>
        <row r="545">
          <cell r="A545">
            <v>43</v>
          </cell>
        </row>
        <row r="546">
          <cell r="A546">
            <v>21</v>
          </cell>
        </row>
        <row r="547">
          <cell r="A547">
            <v>24</v>
          </cell>
        </row>
        <row r="548">
          <cell r="A548">
            <v>62</v>
          </cell>
        </row>
        <row r="549">
          <cell r="A549">
            <v>59</v>
          </cell>
        </row>
        <row r="550">
          <cell r="A550">
            <v>42</v>
          </cell>
        </row>
        <row r="551">
          <cell r="A551">
            <v>27</v>
          </cell>
        </row>
        <row r="552">
          <cell r="A552">
            <v>23</v>
          </cell>
        </row>
        <row r="553">
          <cell r="A553">
            <v>27</v>
          </cell>
        </row>
        <row r="554">
          <cell r="A554">
            <v>50</v>
          </cell>
        </row>
        <row r="555">
          <cell r="A555">
            <v>29</v>
          </cell>
        </row>
        <row r="556">
          <cell r="A556">
            <v>56</v>
          </cell>
        </row>
        <row r="557">
          <cell r="A557">
            <v>55</v>
          </cell>
        </row>
        <row r="558">
          <cell r="A558">
            <v>45</v>
          </cell>
        </row>
        <row r="559">
          <cell r="A559">
            <v>48</v>
          </cell>
        </row>
        <row r="560">
          <cell r="A560">
            <v>27</v>
          </cell>
        </row>
        <row r="561">
          <cell r="A561">
            <v>48</v>
          </cell>
        </row>
        <row r="562">
          <cell r="A562">
            <v>46</v>
          </cell>
        </row>
        <row r="563">
          <cell r="A563">
            <v>31</v>
          </cell>
        </row>
        <row r="564">
          <cell r="A564">
            <v>48</v>
          </cell>
        </row>
        <row r="565">
          <cell r="A565">
            <v>32</v>
          </cell>
        </row>
        <row r="566">
          <cell r="A566">
            <v>24</v>
          </cell>
        </row>
        <row r="567">
          <cell r="A567">
            <v>60</v>
          </cell>
        </row>
        <row r="568">
          <cell r="A568">
            <v>26</v>
          </cell>
        </row>
        <row r="569">
          <cell r="A569">
            <v>51</v>
          </cell>
        </row>
        <row r="570">
          <cell r="A570">
            <v>24</v>
          </cell>
        </row>
        <row r="571">
          <cell r="A571">
            <v>20</v>
          </cell>
        </row>
        <row r="572">
          <cell r="A572">
            <v>45</v>
          </cell>
        </row>
        <row r="573">
          <cell r="A573">
            <v>49</v>
          </cell>
        </row>
        <row r="574">
          <cell r="A574">
            <v>21</v>
          </cell>
        </row>
        <row r="575">
          <cell r="A575">
            <v>41</v>
          </cell>
        </row>
        <row r="576">
          <cell r="A576">
            <v>37</v>
          </cell>
        </row>
        <row r="577">
          <cell r="A577">
            <v>60</v>
          </cell>
        </row>
        <row r="578">
          <cell r="A578">
            <v>46</v>
          </cell>
        </row>
        <row r="579">
          <cell r="A579">
            <v>43</v>
          </cell>
        </row>
        <row r="580">
          <cell r="A580">
            <v>56</v>
          </cell>
        </row>
        <row r="581">
          <cell r="A581">
            <v>25</v>
          </cell>
        </row>
        <row r="582">
          <cell r="A582">
            <v>38</v>
          </cell>
        </row>
        <row r="583">
          <cell r="A583">
            <v>51</v>
          </cell>
        </row>
        <row r="584">
          <cell r="A584">
            <v>35</v>
          </cell>
        </row>
        <row r="585">
          <cell r="A585">
            <v>56</v>
          </cell>
        </row>
        <row r="586">
          <cell r="A586">
            <v>48</v>
          </cell>
        </row>
        <row r="587">
          <cell r="A587">
            <v>39</v>
          </cell>
        </row>
        <row r="588">
          <cell r="A588">
            <v>18</v>
          </cell>
        </row>
        <row r="589">
          <cell r="A589">
            <v>20</v>
          </cell>
        </row>
        <row r="590">
          <cell r="A590">
            <v>31</v>
          </cell>
        </row>
        <row r="591">
          <cell r="A591">
            <v>57</v>
          </cell>
        </row>
        <row r="592">
          <cell r="A592">
            <v>40</v>
          </cell>
        </row>
        <row r="593">
          <cell r="A593">
            <v>34</v>
          </cell>
        </row>
        <row r="594">
          <cell r="A594">
            <v>40</v>
          </cell>
        </row>
        <row r="595">
          <cell r="A595">
            <v>29</v>
          </cell>
        </row>
        <row r="596">
          <cell r="A596">
            <v>50</v>
          </cell>
        </row>
        <row r="597">
          <cell r="A597">
            <v>55</v>
          </cell>
        </row>
        <row r="598">
          <cell r="A598">
            <v>24</v>
          </cell>
        </row>
        <row r="599">
          <cell r="A599">
            <v>48</v>
          </cell>
        </row>
        <row r="600">
          <cell r="A600">
            <v>19</v>
          </cell>
        </row>
        <row r="601">
          <cell r="A601">
            <v>20</v>
          </cell>
        </row>
        <row r="602">
          <cell r="A602">
            <v>58</v>
          </cell>
        </row>
        <row r="603">
          <cell r="A603">
            <v>57</v>
          </cell>
        </row>
        <row r="604">
          <cell r="A604">
            <v>26</v>
          </cell>
        </row>
        <row r="605">
          <cell r="A605">
            <v>21</v>
          </cell>
        </row>
        <row r="606">
          <cell r="A606">
            <v>42</v>
          </cell>
        </row>
        <row r="607">
          <cell r="A607">
            <v>40</v>
          </cell>
        </row>
        <row r="608">
          <cell r="A608">
            <v>46</v>
          </cell>
        </row>
        <row r="609">
          <cell r="A609">
            <v>61</v>
          </cell>
        </row>
        <row r="610">
          <cell r="A610">
            <v>43</v>
          </cell>
        </row>
        <row r="611">
          <cell r="A611">
            <v>26</v>
          </cell>
        </row>
        <row r="612">
          <cell r="A612">
            <v>31</v>
          </cell>
        </row>
        <row r="613">
          <cell r="A613">
            <v>37</v>
          </cell>
        </row>
        <row r="614">
          <cell r="A614">
            <v>56</v>
          </cell>
        </row>
        <row r="615">
          <cell r="A615">
            <v>38</v>
          </cell>
        </row>
        <row r="616">
          <cell r="A616">
            <v>24</v>
          </cell>
        </row>
        <row r="617">
          <cell r="A617">
            <v>41</v>
          </cell>
        </row>
        <row r="618">
          <cell r="A618">
            <v>50</v>
          </cell>
        </row>
        <row r="619">
          <cell r="A619">
            <v>50</v>
          </cell>
        </row>
        <row r="620">
          <cell r="A620">
            <v>23</v>
          </cell>
        </row>
        <row r="621">
          <cell r="A621">
            <v>57</v>
          </cell>
        </row>
        <row r="622">
          <cell r="A622">
            <v>21</v>
          </cell>
        </row>
        <row r="623">
          <cell r="A623">
            <v>63</v>
          </cell>
        </row>
        <row r="624">
          <cell r="A624">
            <v>59</v>
          </cell>
        </row>
        <row r="625">
          <cell r="A625">
            <v>41</v>
          </cell>
        </row>
        <row r="626">
          <cell r="A626">
            <v>49</v>
          </cell>
        </row>
        <row r="627">
          <cell r="A627">
            <v>47</v>
          </cell>
        </row>
        <row r="628">
          <cell r="A628">
            <v>44</v>
          </cell>
        </row>
        <row r="629">
          <cell r="A629">
            <v>35</v>
          </cell>
        </row>
        <row r="630">
          <cell r="A630">
            <v>65</v>
          </cell>
        </row>
        <row r="631">
          <cell r="A631">
            <v>38</v>
          </cell>
        </row>
        <row r="632">
          <cell r="A632">
            <v>33</v>
          </cell>
        </row>
        <row r="633">
          <cell r="A633">
            <v>43</v>
          </cell>
        </row>
        <row r="634">
          <cell r="A634">
            <v>43</v>
          </cell>
        </row>
        <row r="635">
          <cell r="A635">
            <v>26</v>
          </cell>
        </row>
        <row r="636">
          <cell r="A636">
            <v>53</v>
          </cell>
        </row>
        <row r="637">
          <cell r="A637">
            <v>41</v>
          </cell>
        </row>
        <row r="638">
          <cell r="A638">
            <v>58</v>
          </cell>
        </row>
        <row r="639">
          <cell r="A639">
            <v>57</v>
          </cell>
        </row>
        <row r="640">
          <cell r="A640">
            <v>48</v>
          </cell>
        </row>
        <row r="641">
          <cell r="A641">
            <v>57</v>
          </cell>
        </row>
        <row r="642">
          <cell r="A642">
            <v>56</v>
          </cell>
        </row>
        <row r="643">
          <cell r="A643">
            <v>19</v>
          </cell>
        </row>
        <row r="644">
          <cell r="A644">
            <v>25</v>
          </cell>
        </row>
        <row r="645">
          <cell r="A645">
            <v>30</v>
          </cell>
        </row>
        <row r="646">
          <cell r="A646">
            <v>25</v>
          </cell>
        </row>
        <row r="647">
          <cell r="A647">
            <v>70</v>
          </cell>
        </row>
        <row r="648">
          <cell r="A648">
            <v>37</v>
          </cell>
        </row>
        <row r="649">
          <cell r="A649">
            <v>34</v>
          </cell>
        </row>
        <row r="650">
          <cell r="A650">
            <v>57</v>
          </cell>
        </row>
        <row r="651">
          <cell r="A651">
            <v>35</v>
          </cell>
        </row>
        <row r="652">
          <cell r="A652">
            <v>50</v>
          </cell>
        </row>
        <row r="653">
          <cell r="A653">
            <v>41</v>
          </cell>
        </row>
        <row r="654">
          <cell r="A654">
            <v>24</v>
          </cell>
        </row>
        <row r="655">
          <cell r="A655">
            <v>35</v>
          </cell>
        </row>
        <row r="656">
          <cell r="A656">
            <v>37</v>
          </cell>
        </row>
        <row r="657">
          <cell r="A657">
            <v>40</v>
          </cell>
        </row>
        <row r="658">
          <cell r="A658">
            <v>36</v>
          </cell>
        </row>
        <row r="659">
          <cell r="A659">
            <v>44</v>
          </cell>
        </row>
        <row r="660">
          <cell r="A660">
            <v>45</v>
          </cell>
        </row>
        <row r="661">
          <cell r="A661">
            <v>43</v>
          </cell>
        </row>
        <row r="662">
          <cell r="A662">
            <v>51</v>
          </cell>
        </row>
        <row r="663">
          <cell r="A663">
            <v>50</v>
          </cell>
        </row>
        <row r="664">
          <cell r="A664">
            <v>60</v>
          </cell>
        </row>
        <row r="665">
          <cell r="A665">
            <v>50</v>
          </cell>
        </row>
        <row r="666">
          <cell r="A666">
            <v>58</v>
          </cell>
        </row>
        <row r="667">
          <cell r="A667">
            <v>26</v>
          </cell>
        </row>
        <row r="668">
          <cell r="A668">
            <v>48</v>
          </cell>
        </row>
        <row r="669">
          <cell r="A669">
            <v>27</v>
          </cell>
        </row>
        <row r="670">
          <cell r="A670">
            <v>49</v>
          </cell>
        </row>
        <row r="671">
          <cell r="A671">
            <v>50</v>
          </cell>
        </row>
        <row r="672">
          <cell r="A672">
            <v>63</v>
          </cell>
        </row>
        <row r="673">
          <cell r="A673">
            <v>46</v>
          </cell>
        </row>
        <row r="674">
          <cell r="A674">
            <v>34</v>
          </cell>
        </row>
        <row r="675">
          <cell r="A675">
            <v>39</v>
          </cell>
        </row>
        <row r="676">
          <cell r="A676">
            <v>51</v>
          </cell>
        </row>
        <row r="677">
          <cell r="A677">
            <v>23</v>
          </cell>
        </row>
        <row r="678">
          <cell r="A678">
            <v>30</v>
          </cell>
        </row>
        <row r="679">
          <cell r="A679">
            <v>40</v>
          </cell>
        </row>
        <row r="680">
          <cell r="A680">
            <v>27</v>
          </cell>
        </row>
        <row r="681">
          <cell r="A681">
            <v>53</v>
          </cell>
        </row>
        <row r="682">
          <cell r="A682">
            <v>60</v>
          </cell>
        </row>
        <row r="683">
          <cell r="A683">
            <v>30</v>
          </cell>
        </row>
        <row r="684">
          <cell r="A684">
            <v>35</v>
          </cell>
        </row>
        <row r="685">
          <cell r="A685">
            <v>52</v>
          </cell>
        </row>
        <row r="686">
          <cell r="A686">
            <v>51</v>
          </cell>
        </row>
        <row r="687">
          <cell r="A687">
            <v>33</v>
          </cell>
        </row>
        <row r="688">
          <cell r="A688">
            <v>33</v>
          </cell>
        </row>
        <row r="689">
          <cell r="A689">
            <v>25</v>
          </cell>
        </row>
        <row r="690">
          <cell r="A690">
            <v>40</v>
          </cell>
        </row>
        <row r="691">
          <cell r="A691">
            <v>63</v>
          </cell>
        </row>
        <row r="692">
          <cell r="A692">
            <v>21</v>
          </cell>
        </row>
        <row r="693">
          <cell r="A693">
            <v>44</v>
          </cell>
        </row>
        <row r="694">
          <cell r="A694">
            <v>25</v>
          </cell>
        </row>
        <row r="695">
          <cell r="A695">
            <v>43</v>
          </cell>
        </row>
        <row r="696">
          <cell r="A696">
            <v>38</v>
          </cell>
        </row>
        <row r="697">
          <cell r="A697">
            <v>61</v>
          </cell>
        </row>
        <row r="698">
          <cell r="A698">
            <v>34</v>
          </cell>
        </row>
        <row r="699">
          <cell r="A699">
            <v>44</v>
          </cell>
        </row>
        <row r="700">
          <cell r="A700">
            <v>35</v>
          </cell>
        </row>
        <row r="701">
          <cell r="A701">
            <v>56</v>
          </cell>
        </row>
        <row r="702">
          <cell r="A702">
            <v>47</v>
          </cell>
        </row>
        <row r="703">
          <cell r="A703">
            <v>43</v>
          </cell>
        </row>
        <row r="704">
          <cell r="A704">
            <v>31</v>
          </cell>
        </row>
        <row r="705">
          <cell r="A705">
            <v>55</v>
          </cell>
        </row>
        <row r="706">
          <cell r="A706">
            <v>52</v>
          </cell>
        </row>
        <row r="707">
          <cell r="A707">
            <v>60</v>
          </cell>
        </row>
        <row r="708">
          <cell r="A708">
            <v>57</v>
          </cell>
        </row>
        <row r="709">
          <cell r="A709">
            <v>52</v>
          </cell>
        </row>
        <row r="710">
          <cell r="A710">
            <v>46</v>
          </cell>
        </row>
        <row r="711">
          <cell r="A711">
            <v>31</v>
          </cell>
        </row>
        <row r="712">
          <cell r="A712">
            <v>46</v>
          </cell>
        </row>
        <row r="713">
          <cell r="A713">
            <v>19</v>
          </cell>
        </row>
        <row r="714">
          <cell r="A714">
            <v>55</v>
          </cell>
        </row>
        <row r="715">
          <cell r="A715">
            <v>45</v>
          </cell>
        </row>
        <row r="716">
          <cell r="A716">
            <v>43</v>
          </cell>
        </row>
        <row r="717">
          <cell r="A717">
            <v>50</v>
          </cell>
        </row>
        <row r="718">
          <cell r="A718">
            <v>45</v>
          </cell>
        </row>
        <row r="719">
          <cell r="A719">
            <v>48</v>
          </cell>
        </row>
        <row r="720">
          <cell r="A720">
            <v>34</v>
          </cell>
        </row>
        <row r="721">
          <cell r="A721">
            <v>58</v>
          </cell>
        </row>
        <row r="722">
          <cell r="A722">
            <v>36</v>
          </cell>
        </row>
        <row r="723">
          <cell r="A723">
            <v>62</v>
          </cell>
        </row>
        <row r="724">
          <cell r="A724">
            <v>49</v>
          </cell>
        </row>
        <row r="725">
          <cell r="A725">
            <v>55</v>
          </cell>
        </row>
        <row r="726">
          <cell r="A726">
            <v>40</v>
          </cell>
        </row>
        <row r="727">
          <cell r="A727">
            <v>41</v>
          </cell>
        </row>
        <row r="728">
          <cell r="A728">
            <v>43</v>
          </cell>
        </row>
        <row r="729">
          <cell r="A729">
            <v>45</v>
          </cell>
        </row>
        <row r="730">
          <cell r="A730">
            <v>33</v>
          </cell>
        </row>
        <row r="731">
          <cell r="A731">
            <v>35</v>
          </cell>
        </row>
        <row r="732">
          <cell r="A732">
            <v>42</v>
          </cell>
        </row>
        <row r="733">
          <cell r="A733">
            <v>25</v>
          </cell>
        </row>
        <row r="734">
          <cell r="A734">
            <v>16</v>
          </cell>
        </row>
        <row r="735">
          <cell r="A735">
            <v>49</v>
          </cell>
        </row>
        <row r="736">
          <cell r="A736">
            <v>51</v>
          </cell>
        </row>
        <row r="737">
          <cell r="A737">
            <v>42</v>
          </cell>
        </row>
        <row r="738">
          <cell r="A738">
            <v>27</v>
          </cell>
        </row>
        <row r="739">
          <cell r="A739">
            <v>21</v>
          </cell>
        </row>
        <row r="740">
          <cell r="A740">
            <v>61</v>
          </cell>
        </row>
        <row r="741">
          <cell r="A741">
            <v>60</v>
          </cell>
        </row>
        <row r="742">
          <cell r="A742">
            <v>55</v>
          </cell>
        </row>
        <row r="743">
          <cell r="A743">
            <v>33</v>
          </cell>
        </row>
        <row r="744">
          <cell r="A744">
            <v>20</v>
          </cell>
        </row>
        <row r="745">
          <cell r="A745">
            <v>35</v>
          </cell>
        </row>
        <row r="746">
          <cell r="A746">
            <v>34</v>
          </cell>
        </row>
        <row r="747">
          <cell r="A747">
            <v>38</v>
          </cell>
        </row>
        <row r="748">
          <cell r="A748">
            <v>36</v>
          </cell>
        </row>
        <row r="749">
          <cell r="A749">
            <v>29</v>
          </cell>
        </row>
        <row r="750">
          <cell r="A750">
            <v>50</v>
          </cell>
        </row>
        <row r="751">
          <cell r="A751">
            <v>38</v>
          </cell>
        </row>
        <row r="752">
          <cell r="A752">
            <v>22</v>
          </cell>
        </row>
        <row r="753">
          <cell r="A753">
            <v>51</v>
          </cell>
        </row>
        <row r="754">
          <cell r="A754">
            <v>32</v>
          </cell>
        </row>
        <row r="755">
          <cell r="A755">
            <v>35</v>
          </cell>
        </row>
        <row r="756">
          <cell r="A756">
            <v>56</v>
          </cell>
        </row>
        <row r="757">
          <cell r="A757">
            <v>39</v>
          </cell>
        </row>
        <row r="758">
          <cell r="A758">
            <v>46</v>
          </cell>
        </row>
        <row r="759">
          <cell r="A759">
            <v>44</v>
          </cell>
        </row>
        <row r="760">
          <cell r="A760">
            <v>30</v>
          </cell>
        </row>
        <row r="761">
          <cell r="A761">
            <v>53</v>
          </cell>
        </row>
        <row r="762">
          <cell r="A762">
            <v>57</v>
          </cell>
        </row>
        <row r="763">
          <cell r="A763">
            <v>49</v>
          </cell>
        </row>
        <row r="764">
          <cell r="A764">
            <v>28</v>
          </cell>
        </row>
        <row r="765">
          <cell r="A765">
            <v>43</v>
          </cell>
        </row>
        <row r="766">
          <cell r="A766">
            <v>49</v>
          </cell>
        </row>
        <row r="767">
          <cell r="A767">
            <v>45</v>
          </cell>
        </row>
        <row r="768">
          <cell r="A768">
            <v>30</v>
          </cell>
        </row>
        <row r="769">
          <cell r="A769">
            <v>54</v>
          </cell>
        </row>
        <row r="770">
          <cell r="A770">
            <v>23</v>
          </cell>
        </row>
        <row r="771">
          <cell r="A771">
            <v>31</v>
          </cell>
        </row>
        <row r="772">
          <cell r="A772">
            <v>60</v>
          </cell>
        </row>
        <row r="773">
          <cell r="A773">
            <v>22</v>
          </cell>
        </row>
        <row r="774">
          <cell r="A774">
            <v>44</v>
          </cell>
        </row>
        <row r="775">
          <cell r="A775">
            <v>53</v>
          </cell>
        </row>
        <row r="776">
          <cell r="A776">
            <v>37</v>
          </cell>
        </row>
        <row r="777">
          <cell r="A777">
            <v>32</v>
          </cell>
        </row>
        <row r="778">
          <cell r="A778">
            <v>34</v>
          </cell>
        </row>
        <row r="779">
          <cell r="A779">
            <v>34</v>
          </cell>
        </row>
        <row r="780">
          <cell r="A780">
            <v>21</v>
          </cell>
        </row>
        <row r="781">
          <cell r="A781">
            <v>42</v>
          </cell>
        </row>
        <row r="782">
          <cell r="A782">
            <v>42</v>
          </cell>
        </row>
        <row r="783">
          <cell r="A783">
            <v>31</v>
          </cell>
        </row>
        <row r="784">
          <cell r="A784">
            <v>45</v>
          </cell>
        </row>
        <row r="785">
          <cell r="A785">
            <v>61</v>
          </cell>
        </row>
        <row r="786">
          <cell r="A786">
            <v>26</v>
          </cell>
        </row>
        <row r="787">
          <cell r="A787">
            <v>33</v>
          </cell>
        </row>
        <row r="788">
          <cell r="A788">
            <v>21</v>
          </cell>
        </row>
        <row r="789">
          <cell r="A789">
            <v>22</v>
          </cell>
        </row>
        <row r="790">
          <cell r="A790">
            <v>21</v>
          </cell>
        </row>
        <row r="791">
          <cell r="A791">
            <v>43</v>
          </cell>
        </row>
        <row r="792">
          <cell r="A792">
            <v>38</v>
          </cell>
        </row>
        <row r="793">
          <cell r="A793">
            <v>53</v>
          </cell>
        </row>
        <row r="794">
          <cell r="A794">
            <v>23</v>
          </cell>
        </row>
        <row r="795">
          <cell r="A795">
            <v>33</v>
          </cell>
        </row>
        <row r="796">
          <cell r="A796">
            <v>60</v>
          </cell>
        </row>
        <row r="797">
          <cell r="A797">
            <v>20</v>
          </cell>
        </row>
        <row r="798">
          <cell r="A798">
            <v>40</v>
          </cell>
        </row>
        <row r="799">
          <cell r="A799">
            <v>55</v>
          </cell>
        </row>
        <row r="800">
          <cell r="A800">
            <v>50</v>
          </cell>
        </row>
        <row r="801">
          <cell r="A801">
            <v>31</v>
          </cell>
        </row>
        <row r="802">
          <cell r="A802">
            <v>57</v>
          </cell>
        </row>
        <row r="803">
          <cell r="A803">
            <v>45</v>
          </cell>
        </row>
        <row r="804">
          <cell r="A804">
            <v>69</v>
          </cell>
        </row>
        <row r="805">
          <cell r="A805">
            <v>52</v>
          </cell>
        </row>
        <row r="806">
          <cell r="A806">
            <v>23</v>
          </cell>
        </row>
        <row r="807">
          <cell r="A807">
            <v>24</v>
          </cell>
        </row>
        <row r="808">
          <cell r="A808">
            <v>24</v>
          </cell>
        </row>
        <row r="809">
          <cell r="A809">
            <v>47</v>
          </cell>
        </row>
        <row r="810">
          <cell r="A810">
            <v>57</v>
          </cell>
        </row>
        <row r="811">
          <cell r="A811">
            <v>44</v>
          </cell>
        </row>
        <row r="812">
          <cell r="A812">
            <v>32</v>
          </cell>
        </row>
        <row r="813">
          <cell r="A813">
            <v>54</v>
          </cell>
        </row>
        <row r="814">
          <cell r="A814">
            <v>33</v>
          </cell>
        </row>
        <row r="815">
          <cell r="A815">
            <v>44</v>
          </cell>
        </row>
        <row r="816">
          <cell r="A816">
            <v>19</v>
          </cell>
        </row>
        <row r="817">
          <cell r="A817">
            <v>40</v>
          </cell>
        </row>
        <row r="818">
          <cell r="A818">
            <v>23</v>
          </cell>
        </row>
        <row r="819">
          <cell r="A819">
            <v>20</v>
          </cell>
        </row>
        <row r="820">
          <cell r="A820">
            <v>48</v>
          </cell>
        </row>
        <row r="821">
          <cell r="A821">
            <v>25</v>
          </cell>
        </row>
        <row r="822">
          <cell r="A822">
            <v>61</v>
          </cell>
        </row>
        <row r="823">
          <cell r="A823">
            <v>53</v>
          </cell>
        </row>
        <row r="824">
          <cell r="A824">
            <v>53</v>
          </cell>
        </row>
        <row r="825">
          <cell r="A825">
            <v>21</v>
          </cell>
        </row>
        <row r="826">
          <cell r="A826">
            <v>25</v>
          </cell>
        </row>
        <row r="827">
          <cell r="A827">
            <v>31</v>
          </cell>
        </row>
        <row r="828">
          <cell r="A828">
            <v>50</v>
          </cell>
        </row>
        <row r="829">
          <cell r="A829">
            <v>49</v>
          </cell>
        </row>
        <row r="830">
          <cell r="A830">
            <v>39</v>
          </cell>
        </row>
        <row r="831">
          <cell r="A831">
            <v>52</v>
          </cell>
        </row>
        <row r="832">
          <cell r="A832">
            <v>28</v>
          </cell>
        </row>
        <row r="833">
          <cell r="A833">
            <v>49</v>
          </cell>
        </row>
        <row r="834">
          <cell r="A834">
            <v>46</v>
          </cell>
        </row>
        <row r="835">
          <cell r="A835">
            <v>55</v>
          </cell>
        </row>
        <row r="836">
          <cell r="A836">
            <v>44</v>
          </cell>
        </row>
        <row r="837">
          <cell r="A837">
            <v>44</v>
          </cell>
        </row>
        <row r="838">
          <cell r="A838">
            <v>57</v>
          </cell>
        </row>
        <row r="839">
          <cell r="A839">
            <v>46</v>
          </cell>
        </row>
        <row r="840">
          <cell r="A840">
            <v>23</v>
          </cell>
        </row>
        <row r="841">
          <cell r="A841">
            <v>52</v>
          </cell>
        </row>
        <row r="842">
          <cell r="A842">
            <v>51</v>
          </cell>
        </row>
        <row r="843">
          <cell r="A843">
            <v>54</v>
          </cell>
        </row>
        <row r="844">
          <cell r="A844">
            <v>46</v>
          </cell>
        </row>
        <row r="845">
          <cell r="A845">
            <v>24</v>
          </cell>
        </row>
        <row r="846">
          <cell r="A846">
            <v>60</v>
          </cell>
        </row>
        <row r="847">
          <cell r="A847">
            <v>38</v>
          </cell>
        </row>
        <row r="848">
          <cell r="A848">
            <v>55</v>
          </cell>
        </row>
        <row r="849">
          <cell r="A849">
            <v>45</v>
          </cell>
        </row>
        <row r="850">
          <cell r="A850">
            <v>58</v>
          </cell>
        </row>
        <row r="851">
          <cell r="A851">
            <v>34</v>
          </cell>
        </row>
        <row r="852">
          <cell r="A852">
            <v>35</v>
          </cell>
        </row>
        <row r="853">
          <cell r="A853">
            <v>23</v>
          </cell>
        </row>
        <row r="854">
          <cell r="A854">
            <v>58</v>
          </cell>
        </row>
        <row r="855">
          <cell r="A855">
            <v>54</v>
          </cell>
        </row>
        <row r="856">
          <cell r="A856">
            <v>54</v>
          </cell>
        </row>
        <row r="857">
          <cell r="A857">
            <v>49</v>
          </cell>
        </row>
        <row r="858">
          <cell r="A858">
            <v>46</v>
          </cell>
        </row>
        <row r="859">
          <cell r="A859">
            <v>25</v>
          </cell>
        </row>
        <row r="860">
          <cell r="A860">
            <v>28</v>
          </cell>
        </row>
        <row r="861">
          <cell r="A861">
            <v>58</v>
          </cell>
        </row>
        <row r="862">
          <cell r="A862">
            <v>39</v>
          </cell>
        </row>
        <row r="863">
          <cell r="A863">
            <v>23</v>
          </cell>
        </row>
        <row r="864">
          <cell r="A864">
            <v>57</v>
          </cell>
        </row>
        <row r="865">
          <cell r="A865">
            <v>44</v>
          </cell>
        </row>
        <row r="866">
          <cell r="A866">
            <v>29</v>
          </cell>
        </row>
        <row r="867">
          <cell r="A867">
            <v>34</v>
          </cell>
        </row>
        <row r="868">
          <cell r="A868">
            <v>27</v>
          </cell>
        </row>
        <row r="869">
          <cell r="A869">
            <v>19</v>
          </cell>
        </row>
        <row r="870">
          <cell r="A870">
            <v>61</v>
          </cell>
        </row>
        <row r="871">
          <cell r="A871">
            <v>24</v>
          </cell>
        </row>
        <row r="872">
          <cell r="A872">
            <v>24</v>
          </cell>
        </row>
        <row r="873">
          <cell r="A873">
            <v>25</v>
          </cell>
        </row>
        <row r="874">
          <cell r="A874">
            <v>30</v>
          </cell>
        </row>
        <row r="875">
          <cell r="A875">
            <v>52</v>
          </cell>
        </row>
        <row r="876">
          <cell r="A876">
            <v>33</v>
          </cell>
        </row>
        <row r="877">
          <cell r="A877">
            <v>33</v>
          </cell>
        </row>
        <row r="878">
          <cell r="A878">
            <v>43</v>
          </cell>
        </row>
        <row r="879">
          <cell r="A879">
            <v>42</v>
          </cell>
        </row>
        <row r="880">
          <cell r="A880">
            <v>67</v>
          </cell>
        </row>
        <row r="881">
          <cell r="A881">
            <v>44</v>
          </cell>
        </row>
        <row r="882">
          <cell r="A882">
            <v>42</v>
          </cell>
        </row>
        <row r="883">
          <cell r="A883">
            <v>23</v>
          </cell>
        </row>
        <row r="884">
          <cell r="A884">
            <v>37</v>
          </cell>
        </row>
        <row r="885">
          <cell r="A885">
            <v>40</v>
          </cell>
        </row>
        <row r="886">
          <cell r="A886">
            <v>27</v>
          </cell>
        </row>
        <row r="887">
          <cell r="A887">
            <v>21</v>
          </cell>
        </row>
        <row r="888">
          <cell r="A888">
            <v>49</v>
          </cell>
        </row>
        <row r="889">
          <cell r="A889">
            <v>24</v>
          </cell>
        </row>
        <row r="890">
          <cell r="A890">
            <v>40</v>
          </cell>
        </row>
        <row r="891">
          <cell r="A891">
            <v>24</v>
          </cell>
        </row>
        <row r="892">
          <cell r="A892">
            <v>42</v>
          </cell>
        </row>
        <row r="893">
          <cell r="A893">
            <v>42</v>
          </cell>
        </row>
        <row r="894">
          <cell r="A894">
            <v>26</v>
          </cell>
        </row>
        <row r="895">
          <cell r="A895">
            <v>25</v>
          </cell>
        </row>
        <row r="896">
          <cell r="A896">
            <v>25</v>
          </cell>
        </row>
        <row r="897">
          <cell r="A897">
            <v>34</v>
          </cell>
        </row>
        <row r="898">
          <cell r="A898">
            <v>30</v>
          </cell>
        </row>
        <row r="899">
          <cell r="A899">
            <v>58</v>
          </cell>
        </row>
        <row r="900">
          <cell r="A900">
            <v>41</v>
          </cell>
        </row>
        <row r="901">
          <cell r="A901">
            <v>25</v>
          </cell>
        </row>
        <row r="902">
          <cell r="A902">
            <v>41</v>
          </cell>
        </row>
        <row r="903">
          <cell r="A903">
            <v>53</v>
          </cell>
        </row>
        <row r="904">
          <cell r="A904">
            <v>40</v>
          </cell>
        </row>
        <row r="905">
          <cell r="A905">
            <v>44</v>
          </cell>
        </row>
        <row r="906">
          <cell r="A906">
            <v>18</v>
          </cell>
        </row>
        <row r="907">
          <cell r="A907">
            <v>57</v>
          </cell>
        </row>
        <row r="908">
          <cell r="A908">
            <v>56</v>
          </cell>
        </row>
        <row r="909">
          <cell r="A909">
            <v>47</v>
          </cell>
        </row>
        <row r="910">
          <cell r="A910">
            <v>25</v>
          </cell>
        </row>
        <row r="911">
          <cell r="A911">
            <v>25</v>
          </cell>
        </row>
        <row r="912">
          <cell r="A912">
            <v>50</v>
          </cell>
        </row>
        <row r="913">
          <cell r="A913">
            <v>23</v>
          </cell>
        </row>
        <row r="914">
          <cell r="A914">
            <v>52</v>
          </cell>
        </row>
        <row r="915">
          <cell r="A915">
            <v>37</v>
          </cell>
        </row>
        <row r="916">
          <cell r="A916">
            <v>41</v>
          </cell>
        </row>
        <row r="917">
          <cell r="A917">
            <v>44</v>
          </cell>
        </row>
        <row r="918">
          <cell r="A918">
            <v>51</v>
          </cell>
        </row>
        <row r="919">
          <cell r="A919">
            <v>56</v>
          </cell>
        </row>
        <row r="920">
          <cell r="A920">
            <v>30</v>
          </cell>
        </row>
        <row r="921">
          <cell r="A921">
            <v>22</v>
          </cell>
        </row>
        <row r="922">
          <cell r="A922">
            <v>24</v>
          </cell>
        </row>
        <row r="923">
          <cell r="A923">
            <v>25</v>
          </cell>
        </row>
        <row r="924">
          <cell r="A924">
            <v>35</v>
          </cell>
        </row>
        <row r="925">
          <cell r="A925">
            <v>36</v>
          </cell>
        </row>
        <row r="926">
          <cell r="A926">
            <v>49</v>
          </cell>
        </row>
        <row r="927">
          <cell r="A927">
            <v>49</v>
          </cell>
        </row>
        <row r="928">
          <cell r="A928">
            <v>28</v>
          </cell>
        </row>
        <row r="929">
          <cell r="A929">
            <v>26</v>
          </cell>
        </row>
        <row r="930">
          <cell r="A930">
            <v>41</v>
          </cell>
        </row>
        <row r="931">
          <cell r="A931">
            <v>30</v>
          </cell>
        </row>
        <row r="932">
          <cell r="A932">
            <v>21</v>
          </cell>
        </row>
        <row r="933">
          <cell r="A933">
            <v>29</v>
          </cell>
        </row>
        <row r="934">
          <cell r="A934">
            <v>47</v>
          </cell>
        </row>
        <row r="935">
          <cell r="A935">
            <v>34</v>
          </cell>
        </row>
        <row r="936">
          <cell r="A936">
            <v>61</v>
          </cell>
        </row>
        <row r="937">
          <cell r="A937">
            <v>58</v>
          </cell>
        </row>
        <row r="938">
          <cell r="A938">
            <v>58</v>
          </cell>
        </row>
        <row r="939">
          <cell r="A939">
            <v>44</v>
          </cell>
        </row>
        <row r="940">
          <cell r="A940">
            <v>22</v>
          </cell>
        </row>
        <row r="941">
          <cell r="A941">
            <v>56</v>
          </cell>
        </row>
        <row r="942">
          <cell r="A942">
            <v>56</v>
          </cell>
        </row>
        <row r="943">
          <cell r="A943">
            <v>41</v>
          </cell>
        </row>
        <row r="944">
          <cell r="A944">
            <v>43</v>
          </cell>
        </row>
        <row r="945">
          <cell r="A945">
            <v>20</v>
          </cell>
        </row>
        <row r="946">
          <cell r="A946">
            <v>57</v>
          </cell>
        </row>
        <row r="947">
          <cell r="A947">
            <v>47</v>
          </cell>
        </row>
        <row r="948">
          <cell r="A948">
            <v>61</v>
          </cell>
        </row>
        <row r="949">
          <cell r="A949">
            <v>39</v>
          </cell>
        </row>
        <row r="950">
          <cell r="A950">
            <v>47</v>
          </cell>
        </row>
        <row r="951">
          <cell r="A951">
            <v>54</v>
          </cell>
        </row>
        <row r="952">
          <cell r="A952">
            <v>29</v>
          </cell>
        </row>
        <row r="953">
          <cell r="A953">
            <v>56</v>
          </cell>
        </row>
        <row r="954">
          <cell r="A954">
            <v>45</v>
          </cell>
        </row>
        <row r="955">
          <cell r="A955">
            <v>62</v>
          </cell>
        </row>
        <row r="956">
          <cell r="A956">
            <v>34</v>
          </cell>
        </row>
        <row r="957">
          <cell r="A957">
            <v>60</v>
          </cell>
        </row>
        <row r="958">
          <cell r="A958">
            <v>58</v>
          </cell>
        </row>
        <row r="959">
          <cell r="A959">
            <v>35</v>
          </cell>
        </row>
        <row r="960">
          <cell r="A960">
            <v>42</v>
          </cell>
        </row>
        <row r="961">
          <cell r="A961">
            <v>26</v>
          </cell>
        </row>
        <row r="962">
          <cell r="A962">
            <v>41</v>
          </cell>
        </row>
        <row r="963">
          <cell r="A963">
            <v>41</v>
          </cell>
        </row>
        <row r="964">
          <cell r="A964">
            <v>21</v>
          </cell>
        </row>
        <row r="965">
          <cell r="A965">
            <v>55</v>
          </cell>
        </row>
        <row r="966">
          <cell r="A966">
            <v>62</v>
          </cell>
        </row>
        <row r="967">
          <cell r="A967">
            <v>39</v>
          </cell>
        </row>
        <row r="968">
          <cell r="A968">
            <v>41</v>
          </cell>
        </row>
        <row r="969">
          <cell r="A969">
            <v>52</v>
          </cell>
        </row>
        <row r="970">
          <cell r="A970">
            <v>47</v>
          </cell>
        </row>
        <row r="971">
          <cell r="A971">
            <v>47</v>
          </cell>
        </row>
        <row r="972">
          <cell r="A972">
            <v>37</v>
          </cell>
        </row>
        <row r="973">
          <cell r="A973">
            <v>58</v>
          </cell>
        </row>
        <row r="974">
          <cell r="A974">
            <v>57</v>
          </cell>
        </row>
        <row r="975">
          <cell r="A975">
            <v>35</v>
          </cell>
        </row>
        <row r="976">
          <cell r="A976">
            <v>41</v>
          </cell>
        </row>
        <row r="977">
          <cell r="A977">
            <v>31</v>
          </cell>
        </row>
        <row r="978">
          <cell r="A978">
            <v>29</v>
          </cell>
        </row>
        <row r="979">
          <cell r="A979">
            <v>22</v>
          </cell>
        </row>
        <row r="980">
          <cell r="A980">
            <v>54</v>
          </cell>
        </row>
        <row r="981">
          <cell r="A981">
            <v>56</v>
          </cell>
        </row>
        <row r="982">
          <cell r="A982">
            <v>58</v>
          </cell>
        </row>
        <row r="983">
          <cell r="A983">
            <v>32</v>
          </cell>
        </row>
        <row r="984">
          <cell r="A984">
            <v>53</v>
          </cell>
        </row>
        <row r="985">
          <cell r="A985">
            <v>21</v>
          </cell>
        </row>
        <row r="986">
          <cell r="A986">
            <v>34</v>
          </cell>
        </row>
        <row r="987">
          <cell r="A987">
            <v>26</v>
          </cell>
        </row>
        <row r="988">
          <cell r="A988">
            <v>37</v>
          </cell>
        </row>
        <row r="989">
          <cell r="A989">
            <v>29</v>
          </cell>
        </row>
        <row r="990">
          <cell r="A990">
            <v>25</v>
          </cell>
        </row>
        <row r="991">
          <cell r="A991">
            <v>40</v>
          </cell>
        </row>
        <row r="992">
          <cell r="A992">
            <v>26</v>
          </cell>
        </row>
        <row r="993">
          <cell r="A993">
            <v>31</v>
          </cell>
        </row>
        <row r="994">
          <cell r="A994">
            <v>47</v>
          </cell>
        </row>
        <row r="995">
          <cell r="A995">
            <v>46</v>
          </cell>
        </row>
        <row r="996">
          <cell r="A996">
            <v>37</v>
          </cell>
        </row>
        <row r="997">
          <cell r="A997">
            <v>52</v>
          </cell>
        </row>
        <row r="998">
          <cell r="A998">
            <v>34</v>
          </cell>
        </row>
        <row r="999">
          <cell r="A999">
            <v>59</v>
          </cell>
        </row>
        <row r="1000">
          <cell r="A1000">
            <v>72</v>
          </cell>
        </row>
        <row r="1001">
          <cell r="A1001">
            <v>23</v>
          </cell>
        </row>
        <row r="1002">
          <cell r="A1002">
            <v>59</v>
          </cell>
        </row>
        <row r="1003">
          <cell r="A1003">
            <v>55</v>
          </cell>
        </row>
        <row r="1004">
          <cell r="A1004">
            <v>61</v>
          </cell>
        </row>
        <row r="1005">
          <cell r="A1005">
            <v>29</v>
          </cell>
        </row>
        <row r="1006">
          <cell r="A1006">
            <v>49</v>
          </cell>
        </row>
        <row r="1007">
          <cell r="A1007">
            <v>20</v>
          </cell>
        </row>
        <row r="1008">
          <cell r="A1008">
            <v>55</v>
          </cell>
        </row>
        <row r="1009">
          <cell r="A1009">
            <v>39</v>
          </cell>
        </row>
        <row r="1010">
          <cell r="A1010">
            <v>20</v>
          </cell>
        </row>
        <row r="1011">
          <cell r="A1011">
            <v>49</v>
          </cell>
        </row>
        <row r="1012">
          <cell r="A1012">
            <v>47</v>
          </cell>
        </row>
        <row r="1013">
          <cell r="A1013">
            <v>22</v>
          </cell>
        </row>
        <row r="1014">
          <cell r="A1014">
            <v>45</v>
          </cell>
        </row>
        <row r="1015">
          <cell r="A1015">
            <v>25</v>
          </cell>
        </row>
        <row r="1016">
          <cell r="A1016">
            <v>47</v>
          </cell>
        </row>
        <row r="1017">
          <cell r="A1017">
            <v>51</v>
          </cell>
        </row>
        <row r="1018">
          <cell r="A1018">
            <v>46</v>
          </cell>
        </row>
        <row r="1019">
          <cell r="A1019">
            <v>24</v>
          </cell>
        </row>
        <row r="1020">
          <cell r="A1020">
            <v>44</v>
          </cell>
        </row>
        <row r="1021">
          <cell r="A1021">
            <v>44</v>
          </cell>
        </row>
        <row r="1022">
          <cell r="A1022">
            <v>34</v>
          </cell>
        </row>
        <row r="1023">
          <cell r="A1023">
            <v>35</v>
          </cell>
        </row>
        <row r="1024">
          <cell r="A1024">
            <v>22</v>
          </cell>
        </row>
        <row r="1025">
          <cell r="A1025">
            <v>43</v>
          </cell>
        </row>
        <row r="1026">
          <cell r="A1026">
            <v>36</v>
          </cell>
        </row>
        <row r="1027">
          <cell r="A1027">
            <v>57</v>
          </cell>
        </row>
        <row r="1028">
          <cell r="A1028">
            <v>60</v>
          </cell>
        </row>
        <row r="1029">
          <cell r="A1029">
            <v>23</v>
          </cell>
        </row>
        <row r="1030">
          <cell r="A1030">
            <v>42</v>
          </cell>
        </row>
        <row r="1031">
          <cell r="A1031">
            <v>44</v>
          </cell>
        </row>
        <row r="1032">
          <cell r="A1032">
            <v>48</v>
          </cell>
        </row>
        <row r="1033">
          <cell r="A1033">
            <v>60</v>
          </cell>
        </row>
        <row r="1034">
          <cell r="A1034">
            <v>25</v>
          </cell>
        </row>
        <row r="1035">
          <cell r="A1035">
            <v>26</v>
          </cell>
        </row>
        <row r="1036">
          <cell r="A1036">
            <v>37</v>
          </cell>
        </row>
        <row r="1037">
          <cell r="A1037">
            <v>52</v>
          </cell>
        </row>
        <row r="1038">
          <cell r="A1038">
            <v>46</v>
          </cell>
        </row>
        <row r="1039">
          <cell r="A1039">
            <v>24</v>
          </cell>
        </row>
        <row r="1040">
          <cell r="A1040">
            <v>25</v>
          </cell>
        </row>
        <row r="1041">
          <cell r="A1041">
            <v>41</v>
          </cell>
        </row>
        <row r="1042">
          <cell r="A1042">
            <v>21</v>
          </cell>
        </row>
        <row r="1043">
          <cell r="A1043">
            <v>61</v>
          </cell>
        </row>
        <row r="1044">
          <cell r="A1044">
            <v>32</v>
          </cell>
        </row>
        <row r="1045">
          <cell r="A1045">
            <v>29</v>
          </cell>
        </row>
        <row r="1046">
          <cell r="A1046">
            <v>63</v>
          </cell>
        </row>
        <row r="1047">
          <cell r="A1047">
            <v>23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>
        <row r="7">
          <cell r="L7">
            <v>46.205128205128204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vodní stránka"/>
      <sheetName val="Obsah"/>
      <sheetName val="Vysvětlivky"/>
      <sheetName val="IP-věk-skupiny-muži"/>
      <sheetName val="IP-věk-skupiny-ženy"/>
      <sheetName val="IP-věk-skupiny-celkem"/>
      <sheetName val="IP-NUTS3-muži"/>
      <sheetName val="IP-NUTS3-ženy"/>
      <sheetName val="IP-NUTS3-celkem"/>
      <sheetName val="1.sk.IP-muži"/>
      <sheetName val="1.sk.IP-ženy"/>
      <sheetName val="1.sk.IP-celk"/>
      <sheetName val="2.sk.IP-muži"/>
      <sheetName val="2.sk.IP-ženy"/>
      <sheetName val="2.sk.IP-celk"/>
      <sheetName val="3.sk.IP-muži"/>
      <sheetName val="3.sk.IP-ženy"/>
      <sheetName val="3.sk.IP-celkem"/>
      <sheetName val="4.sk.IP-muži"/>
      <sheetName val="4.sk.IP-ženy"/>
      <sheetName val="4.sk.IP-celk"/>
      <sheetName val="5.sk.IP-muži"/>
      <sheetName val="5.sk.IP-ženy"/>
      <sheetName val="5.sk.IP-celk"/>
      <sheetName val="6.sk.IP-muži"/>
      <sheetName val="6.sk.IP-ženy"/>
      <sheetName val="6.sk.IP-celk."/>
      <sheetName val="7.sk.IP-muži"/>
      <sheetName val="7.sk.IP-ženy"/>
      <sheetName val="7.sk.IP-celk"/>
      <sheetName val="8.sk.IP-muži"/>
      <sheetName val="8.sk.IP-ženy"/>
      <sheetName val="8.sk.IP-celk"/>
      <sheetName val="9.sk.IP-muži"/>
      <sheetName val="9.sk.IP-ženy"/>
      <sheetName val="9.sk.IP-celk"/>
      <sheetName val="10.sk.IP-muži"/>
      <sheetName val="10.sk.IP-ženy"/>
      <sheetName val="10.sk.IP-celk."/>
      <sheetName val="11.sk.IP-muži"/>
      <sheetName val="11.sk.IP-ženy"/>
      <sheetName val="11.sk.IP-celk"/>
      <sheetName val="12.sk.IP-muži"/>
      <sheetName val="12.sk.IP-ženy"/>
      <sheetName val="12.sk.IP-celk"/>
      <sheetName val="13.sk.IP-muži"/>
      <sheetName val="13.sk.IP-ženy"/>
      <sheetName val="13.sk.IP-celk."/>
      <sheetName val="14.sk.IP-muži"/>
      <sheetName val="14.sk.IP-ženy"/>
      <sheetName val="14.sk.IP-celk."/>
      <sheetName val="15.sk.IP-muži"/>
      <sheetName val="15.sk.IP-ženy"/>
      <sheetName val="15.sk.IP-celk."/>
      <sheetName val="16.sk.IP-muži"/>
      <sheetName val="16.sk.IP-ženy"/>
      <sheetName val="16.sk.IP-celk."/>
      <sheetName val="17.sk.IP-muži"/>
      <sheetName val="17.sk.IP-ženy"/>
      <sheetName val="17.sk.IP-celk."/>
      <sheetName val="18.sk.IP-muži"/>
      <sheetName val="18.sk.IP-ženy"/>
      <sheetName val="18.sk.IP-celk."/>
      <sheetName val="19.sk.IP-muži"/>
      <sheetName val="19.sk.IP-ženy"/>
      <sheetName val="19.sk.IP-celk."/>
      <sheetName val="neudáno-IP-muži"/>
      <sheetName val="neudáno-IP-ženy"/>
      <sheetName val="neudáno-IP-celk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2">
          <cell r="C32">
            <v>48.754570564250955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vodní stránka"/>
      <sheetName val="Obsah"/>
      <sheetName val="Vysvětlivky"/>
      <sheetName val="ID-věk-skupiny-muži"/>
      <sheetName val="ID-věk-skupiny-ženy"/>
      <sheetName val="ID-věk-skupiny-celkem"/>
      <sheetName val="ID-NUTS3-muži"/>
      <sheetName val="ID-NUTS3-ženy"/>
      <sheetName val="ID-NUTS3-celkem"/>
      <sheetName val="1.sk.ID-muži"/>
      <sheetName val="1.sk.ID-ženy"/>
      <sheetName val="1.sk.ID-celk."/>
      <sheetName val="2.sk.ID-muži"/>
      <sheetName val="2.sk.ID-ženy"/>
      <sheetName val="2.sk.ID-celk."/>
      <sheetName val="3.sk.ID-muži"/>
      <sheetName val="3.sk.ID-ženy"/>
      <sheetName val="3.sk.ID-celk."/>
      <sheetName val="4.sk.ID-muži"/>
      <sheetName val="4.sk.ID-ženy"/>
      <sheetName val="4.sk.ID-celk."/>
      <sheetName val="5.sk.ID-muži"/>
      <sheetName val="5.sk.ID-ženy"/>
      <sheetName val="5.sk.ID-celk."/>
      <sheetName val="6.sk.ID-muži"/>
      <sheetName val="6.sk.ID-ženy"/>
      <sheetName val="6.sk.ID-celk."/>
      <sheetName val="7.sk.ID-muži"/>
      <sheetName val="7.sk.ID-ženy"/>
      <sheetName val="7.sk.ID-celk."/>
      <sheetName val="8.sk.ID-muži"/>
      <sheetName val="8.sk.ID-ženy"/>
      <sheetName val="8.sk.ID-celk."/>
      <sheetName val="9.sk.ID-muži"/>
      <sheetName val="9.sk.ID-ženy"/>
      <sheetName val="9.sk.ID-celk."/>
      <sheetName val="10.sk.ID-muži"/>
      <sheetName val="10.sk.ID-ženy"/>
      <sheetName val="10.sk.ID-celk."/>
      <sheetName val="11.sk.ID-muži"/>
      <sheetName val="11.sk.ID-ženy"/>
      <sheetName val="11.sk.ID-celk."/>
      <sheetName val="12.sk.ID-muži"/>
      <sheetName val="12.sk.ID-ženy"/>
      <sheetName val="12.sk.ID-celk."/>
      <sheetName val="13.sk.ID-muži"/>
      <sheetName val="13.sk.ID-ženy"/>
      <sheetName val="13.sk.ID-celk."/>
      <sheetName val="14.sk.ID-muži"/>
      <sheetName val="14.sk.ID-ženy"/>
      <sheetName val="14.sk.ID-celk."/>
      <sheetName val="15.sk.ID-muži"/>
      <sheetName val="15.sk.ID-ženy"/>
      <sheetName val="15.sk.ID-celk."/>
      <sheetName val="16.sk.ID-muži"/>
      <sheetName val="16.sk.ID-ženy"/>
      <sheetName val="16.sk.ID-celk."/>
      <sheetName val="17.sk.ID-muži"/>
      <sheetName val="17.sk.ID-ženy"/>
      <sheetName val="17.sk.ID-celk."/>
      <sheetName val="18.sk.ID-muži"/>
      <sheetName val="18.sk.ID-ženy"/>
      <sheetName val="18.sk.ID-celk."/>
      <sheetName val="19.sk.ID-muži"/>
      <sheetName val="19.sk.ID-ženy"/>
      <sheetName val="19.sk.ID-celk."/>
      <sheetName val="neudáno-ID-muži"/>
      <sheetName val="neudáno-ID-ženy"/>
      <sheetName val="neudáno-ID-celkem"/>
    </sheetNames>
    <sheetDataSet>
      <sheetData sheetId="0"/>
      <sheetData sheetId="1"/>
      <sheetData sheetId="2"/>
      <sheetData sheetId="3"/>
      <sheetData sheetId="4"/>
      <sheetData sheetId="5">
        <row r="30">
          <cell r="M30">
            <v>0.44949376030138921</v>
          </cell>
        </row>
        <row r="32">
          <cell r="C32">
            <v>49.293480819016239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vodní stránka"/>
      <sheetName val="Obsah"/>
      <sheetName val="Vysvětlivky"/>
      <sheetName val="IT-věk-skupiny-muži"/>
      <sheetName val="IT-věk-skupiny-ženy"/>
      <sheetName val="IT-věk-skupiny-celkem"/>
      <sheetName val="IT-NUTS3-muži"/>
      <sheetName val="IT-NUTS3-ženy"/>
      <sheetName val="IT-NUTS3-celkem"/>
      <sheetName val="1.sk.IT-muži"/>
      <sheetName val="1.sk.IT-ženy"/>
      <sheetName val="1.sk.IT-celk."/>
      <sheetName val="2.sk.IT-muži"/>
      <sheetName val="2.sk.IT-ženy"/>
      <sheetName val="2.sk.IT-celk."/>
      <sheetName val="3.sk.IT-muži"/>
      <sheetName val="3.sk.IT-ženy"/>
      <sheetName val="3.sk.IT-celk."/>
      <sheetName val="4.sk.IT-muži"/>
      <sheetName val="4.sk.IT-ženy"/>
      <sheetName val="4.sk.IT-celk."/>
      <sheetName val="5.sk.IT-muži"/>
      <sheetName val="5.sk.IT-ženy"/>
      <sheetName val="5.sk.IT-celk."/>
      <sheetName val="6.sk.IT-muži"/>
      <sheetName val="6.sk.IT-ženy"/>
      <sheetName val="6.sk.IT-celk."/>
      <sheetName val="7.sk.IT-muži"/>
      <sheetName val="7.sk.IT-ženy"/>
      <sheetName val="7.sk.IT-celk."/>
      <sheetName val="8.sk.IT-muži"/>
      <sheetName val="8.sk.IT-ženy"/>
      <sheetName val="8.sk.IT-celk."/>
      <sheetName val="9.sk.IT-muži"/>
      <sheetName val="9.sk.IT-ženy"/>
      <sheetName val="9.sk.IT-celk."/>
      <sheetName val="10.sk.IT-muži"/>
      <sheetName val="10.sk.IT-ženy"/>
      <sheetName val="10.sk.IT-celk."/>
      <sheetName val="11.sk.IT-muži"/>
      <sheetName val="11.sk.IT-ženy"/>
      <sheetName val="11.sk.IT-celk."/>
      <sheetName val="12.sk.IT-muži"/>
      <sheetName val="12.sk.IT-ženy"/>
      <sheetName val="12.sk.IT-celk."/>
      <sheetName val="13.sk.IT-muži"/>
      <sheetName val="13.sk.IT-ženy"/>
      <sheetName val="13.sk.IT-celk."/>
      <sheetName val="14.sk.IT-muži"/>
      <sheetName val="14.sk.IT-ženy"/>
      <sheetName val="14.sk.IT-celk."/>
      <sheetName val="15.sk.IT-muži"/>
      <sheetName val="15.sk.IT-ženy"/>
      <sheetName val="15.sk.IT-celk."/>
      <sheetName val="16.sk.IT-muži"/>
      <sheetName val="16.sk.IT-ženy"/>
      <sheetName val="16.sk.IT-celk."/>
      <sheetName val="17.sk.IT-muži"/>
      <sheetName val="17.sk.IT-ženy"/>
      <sheetName val="17.sk.IT-celk."/>
      <sheetName val="18.sk.IT-muži"/>
      <sheetName val="18.sk.IT-ženy"/>
      <sheetName val="18.sk.IT-celk."/>
      <sheetName val="19.sk.IT-muži"/>
      <sheetName val="19.sk.IT-ženy"/>
      <sheetName val="19.sk.IT-celk."/>
      <sheetName val="neudáno-IT-muži"/>
      <sheetName val="neudáno-IT-ženy"/>
      <sheetName val="neudáno-IT-celk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1">
          <cell r="N31">
            <v>0.44916728809346257</v>
          </cell>
        </row>
        <row r="33">
          <cell r="D3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vodní stránka"/>
      <sheetName val="Obsah"/>
      <sheetName val="Vysvětlivky"/>
      <sheetName val="IP-věk-skupiny-muži"/>
      <sheetName val="IP-věk-skupiny-ženy"/>
      <sheetName val="IP-věk-skupiny-celkem"/>
      <sheetName val="IP-NUTS3-muži"/>
      <sheetName val="IP-NUTS3-ženy"/>
      <sheetName val="IP-NUTS3-celkem"/>
      <sheetName val="1.sk.IP-muži"/>
      <sheetName val="1.sk.IP-ženy"/>
      <sheetName val="1.sk.IP-celk"/>
      <sheetName val="2.sk.IP-muži"/>
      <sheetName val="2.sk.IP-ženy"/>
      <sheetName val="2.sk.IP-celk"/>
      <sheetName val="3.sk.IP-muži"/>
      <sheetName val="3.sk.IP-ženy"/>
      <sheetName val="3.sk.IP-celkem"/>
      <sheetName val="4.sk.IP-muži"/>
      <sheetName val="4.sk.IP-ženy"/>
      <sheetName val="4.sk.IP-celk"/>
      <sheetName val="5.sk.IP-muži"/>
      <sheetName val="5.sk.IP-ženy"/>
      <sheetName val="5.sk.IP-celk"/>
      <sheetName val="6.sk.IP-muži"/>
      <sheetName val="6.sk.IP-ženy"/>
      <sheetName val="6.sk.IP-celk."/>
      <sheetName val="7.sk.IP-muži"/>
      <sheetName val="7.sk.IP-ženy"/>
      <sheetName val="7.sk.IP-celk"/>
      <sheetName val="8.sk.IP-muži"/>
      <sheetName val="8.sk.IP-ženy"/>
      <sheetName val="8.sk.IP-celk"/>
      <sheetName val="9.sk.IP-muži"/>
      <sheetName val="9.sk.IP-ženy"/>
      <sheetName val="9.sk.IP-celk"/>
      <sheetName val="10.sk.IP-muži"/>
      <sheetName val="10.sk.IP-ženy"/>
      <sheetName val="10.sk.IP-celk."/>
      <sheetName val="11.sk.IP-muži"/>
      <sheetName val="11.sk.IP-ženy"/>
      <sheetName val="11.sk.IP-celk"/>
      <sheetName val="12.sk.IP-muži"/>
      <sheetName val="12.sk.IP-ženy"/>
      <sheetName val="12.sk.IP-celk"/>
      <sheetName val="13.sk.IP-muži"/>
      <sheetName val="13.sk.IP-ženy"/>
      <sheetName val="13.sk.IP-celk."/>
      <sheetName val="14.sk.IP-muži"/>
      <sheetName val="14.sk.IP-ženy"/>
      <sheetName val="14.sk.IP-celk."/>
      <sheetName val="15.sk.IP-muži"/>
      <sheetName val="15.sk.IP-ženy"/>
      <sheetName val="15.sk.IP-celk."/>
      <sheetName val="16.sk.IP-muži"/>
      <sheetName val="16.sk.IP-ženy"/>
      <sheetName val="16.sk.IP-celk."/>
      <sheetName val="17.sk.IP-muži"/>
      <sheetName val="17.sk.IP-ženy"/>
      <sheetName val="17.sk.IP-celk."/>
      <sheetName val="18.sk.IP-muži"/>
      <sheetName val="18.sk.IP-ženy"/>
      <sheetName val="18.sk.IP-celk."/>
      <sheetName val="19.sk.IP-muži"/>
      <sheetName val="19.sk.IP-ženy"/>
      <sheetName val="19.sk.IP-celk."/>
      <sheetName val="neudáno-IP-muži"/>
      <sheetName val="neudáno-IP-ženy"/>
      <sheetName val="neudáno-IP-celkem"/>
    </sheetNames>
    <sheetDataSet>
      <sheetData sheetId="0"/>
      <sheetData sheetId="1"/>
      <sheetData sheetId="2"/>
      <sheetData sheetId="3"/>
      <sheetData sheetId="4"/>
      <sheetData sheetId="5">
        <row r="30">
          <cell r="M30">
            <v>0.559227579056506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2018"/>
      <sheetName val="Vysvětlivky"/>
    </sheetNames>
    <sheetDataSet>
      <sheetData sheetId="0">
        <row r="106">
          <cell r="E106">
            <v>6207</v>
          </cell>
          <cell r="F106">
            <v>7205</v>
          </cell>
          <cell r="G106">
            <v>11059</v>
          </cell>
          <cell r="I106">
            <v>7137</v>
          </cell>
          <cell r="J106">
            <v>6351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alidita"/>
      <sheetName val="Zdroj"/>
      <sheetName val="invalidita_2011"/>
    </sheetNames>
    <sheetDataSet>
      <sheetData sheetId="0">
        <row r="21680">
          <cell r="J21680">
            <v>4371</v>
          </cell>
        </row>
        <row r="22436">
          <cell r="J22436">
            <v>15432</v>
          </cell>
        </row>
        <row r="23192">
          <cell r="J23192">
            <v>8046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UTS3"/>
      <sheetName val="d"/>
    </sheetNames>
    <sheetDataSet>
      <sheetData sheetId="0">
        <row r="101">
          <cell r="O101">
            <v>8454</v>
          </cell>
          <cell r="P101">
            <v>3150</v>
          </cell>
          <cell r="Q101">
            <v>17752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jistovny_2000_2018"/>
      <sheetName val="Podíl_Koop"/>
    </sheetNames>
    <sheetDataSet>
      <sheetData sheetId="0">
        <row r="29">
          <cell r="BH29">
            <v>13944.743666467186</v>
          </cell>
        </row>
        <row r="38">
          <cell r="BH38">
            <v>748.34628326705422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m"/>
      <sheetName val="2018f"/>
      <sheetName val="Dohromady"/>
    </sheetNames>
    <sheetDataSet>
      <sheetData sheetId="0">
        <row r="1">
          <cell r="O1">
            <v>15.150756152247746</v>
          </cell>
        </row>
        <row r="2">
          <cell r="O2">
            <v>14.205730627249876</v>
          </cell>
        </row>
        <row r="50">
          <cell r="L50">
            <v>18.003617112807174</v>
          </cell>
        </row>
      </sheetData>
      <sheetData sheetId="1">
        <row r="1">
          <cell r="O1">
            <v>15.602072278165414</v>
          </cell>
        </row>
        <row r="2">
          <cell r="O2">
            <v>14.630313428457113</v>
          </cell>
        </row>
        <row r="50">
          <cell r="L50">
            <v>18.524194966869413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m"/>
      <sheetName val="2018f"/>
      <sheetName val="Dohromady"/>
    </sheetNames>
    <sheetDataSet>
      <sheetData sheetId="0">
        <row r="18">
          <cell r="L18">
            <v>11.968403091458921</v>
          </cell>
        </row>
        <row r="49">
          <cell r="L49">
            <v>18.958640099933479</v>
          </cell>
        </row>
      </sheetData>
      <sheetData sheetId="1">
        <row r="18">
          <cell r="L18">
            <v>11.988010094518469</v>
          </cell>
        </row>
        <row r="48">
          <cell r="L48">
            <v>11.884459611311723</v>
          </cell>
        </row>
        <row r="54">
          <cell r="L54">
            <v>14.630313428457113</v>
          </cell>
        </row>
      </sheetData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počet2011-2010"/>
      <sheetName val="NemUr2011-10"/>
      <sheetName val="bunky NemUr2007+2011"/>
      <sheetName val="terminy NemUr"/>
    </sheetNames>
    <sheetDataSet>
      <sheetData sheetId="0">
        <row r="56">
          <cell r="L56">
            <v>1.4999999999999999E-2</v>
          </cell>
        </row>
        <row r="62">
          <cell r="L62">
            <v>7.0000000000000001E-3</v>
          </cell>
        </row>
        <row r="65">
          <cell r="L65">
            <v>3.2000000000000001E-2</v>
          </cell>
        </row>
        <row r="70">
          <cell r="L70">
            <v>3.4000000000000002E-2</v>
          </cell>
        </row>
        <row r="213">
          <cell r="K213">
            <v>2001.6638906000001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ZU01"/>
      <sheetName val="T1.1"/>
      <sheetName val="T1.2"/>
      <sheetName val="T1.3"/>
      <sheetName val="T1.4"/>
      <sheetName val="T1.5"/>
      <sheetName val="T1.6"/>
      <sheetName val="T1.7"/>
      <sheetName val="ZU02"/>
      <sheetName val="T2.1"/>
      <sheetName val="T2.2"/>
      <sheetName val="T2.3"/>
      <sheetName val="T2.4"/>
      <sheetName val="T2.5"/>
      <sheetName val="T2.6"/>
      <sheetName val="T2.7"/>
      <sheetName val="ZU03"/>
      <sheetName val="T3.1"/>
      <sheetName val="T3.2"/>
      <sheetName val="T3.3"/>
      <sheetName val="T3.4"/>
      <sheetName val="T3.5"/>
      <sheetName val="T3.6"/>
      <sheetName val="T3.7"/>
      <sheetName val="ZU04"/>
      <sheetName val="T4.1"/>
      <sheetName val="T4.2"/>
      <sheetName val="T4.3"/>
      <sheetName val="T4.4"/>
      <sheetName val="T4.5"/>
      <sheetName val="T4.6"/>
      <sheetName val="T4.7"/>
      <sheetName val="T5"/>
      <sheetName val="T6"/>
      <sheetName val="ZU07"/>
      <sheetName val="T7.1"/>
      <sheetName val="T7.2"/>
      <sheetName val="T7.3"/>
      <sheetName val="T7.4"/>
      <sheetName val="T7.5"/>
      <sheetName val="T7.6"/>
      <sheetName val="T7.7"/>
      <sheetName val="ZU08"/>
      <sheetName val="T8.1"/>
      <sheetName val="T8.2"/>
      <sheetName val="T8.3"/>
      <sheetName val="T8.4"/>
      <sheetName val="T8.5"/>
      <sheetName val="T8.6"/>
      <sheetName val="T8.7"/>
    </sheetNames>
    <sheetDataSet>
      <sheetData sheetId="0"/>
      <sheetData sheetId="1">
        <row r="5">
          <cell r="B5">
            <v>4732737.2681</v>
          </cell>
        </row>
      </sheetData>
      <sheetData sheetId="2"/>
      <sheetData sheetId="3">
        <row r="6">
          <cell r="D6">
            <v>46223</v>
          </cell>
        </row>
      </sheetData>
      <sheetData sheetId="4">
        <row r="6">
          <cell r="B6">
            <v>77157655</v>
          </cell>
          <cell r="D6">
            <v>2570870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ZU01"/>
      <sheetName val="T1.1"/>
      <sheetName val="T1.2"/>
      <sheetName val="T1.3"/>
      <sheetName val="T1.4"/>
      <sheetName val="T1.5"/>
      <sheetName val="T1.6"/>
      <sheetName val="T1.7"/>
      <sheetName val="ZU02"/>
      <sheetName val="T2.1"/>
      <sheetName val="T2.2"/>
      <sheetName val="T2.3"/>
      <sheetName val="T2.4"/>
      <sheetName val="T2.5"/>
      <sheetName val="T2.6"/>
      <sheetName val="T2.7"/>
      <sheetName val="ZU03"/>
      <sheetName val="T3.1"/>
      <sheetName val="T3.2"/>
      <sheetName val="T3.3"/>
      <sheetName val="T3.4"/>
      <sheetName val="T3.5"/>
      <sheetName val="T3.6"/>
      <sheetName val="T3.7"/>
      <sheetName val="ZU04"/>
      <sheetName val="T4.1"/>
      <sheetName val="T4.2"/>
      <sheetName val="T4.3"/>
      <sheetName val="T4.4"/>
      <sheetName val="T4.5"/>
      <sheetName val="T4.6"/>
      <sheetName val="T4.7"/>
      <sheetName val="T5"/>
      <sheetName val="T6"/>
      <sheetName val="ZU07"/>
      <sheetName val="T7.1"/>
      <sheetName val="T7.2"/>
      <sheetName val="T7.3"/>
      <sheetName val="T7.4"/>
      <sheetName val="T7.5"/>
      <sheetName val="T7.6"/>
      <sheetName val="T7.7"/>
      <sheetName val="ZU08"/>
      <sheetName val="T8.1"/>
      <sheetName val="T8.2"/>
      <sheetName val="T8.3"/>
      <sheetName val="T8.4"/>
      <sheetName val="T8.5"/>
      <sheetName val="T8.6"/>
      <sheetName val="T8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>
            <v>4.4665660408000001</v>
          </cell>
          <cell r="D6">
            <v>0.1488246453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k_rodinny_stav"/>
      <sheetName val="podíly"/>
      <sheetName val="smrtelne_PU"/>
      <sheetName val="List2"/>
      <sheetName val="podíly_2011"/>
    </sheetNames>
    <sheetDataSet>
      <sheetData sheetId="0"/>
      <sheetData sheetId="1"/>
      <sheetData sheetId="2">
        <row r="1">
          <cell r="A1" t="str">
            <v>rok</v>
          </cell>
          <cell r="B1" t="str">
            <v>vek</v>
          </cell>
          <cell r="M1" t="str">
            <v>Cekem</v>
          </cell>
        </row>
        <row r="2">
          <cell r="A2">
            <v>2009</v>
          </cell>
          <cell r="B2">
            <v>0</v>
          </cell>
          <cell r="M2">
            <v>118609</v>
          </cell>
        </row>
        <row r="3">
          <cell r="A3">
            <v>2009</v>
          </cell>
          <cell r="B3">
            <v>1</v>
          </cell>
          <cell r="M3">
            <v>120290</v>
          </cell>
        </row>
        <row r="4">
          <cell r="A4">
            <v>2009</v>
          </cell>
          <cell r="B4">
            <v>2</v>
          </cell>
          <cell r="M4">
            <v>115180</v>
          </cell>
        </row>
        <row r="5">
          <cell r="A5">
            <v>2009</v>
          </cell>
          <cell r="B5">
            <v>3</v>
          </cell>
          <cell r="M5">
            <v>106813</v>
          </cell>
        </row>
        <row r="6">
          <cell r="A6">
            <v>2009</v>
          </cell>
          <cell r="B6">
            <v>4</v>
          </cell>
          <cell r="M6">
            <v>103653</v>
          </cell>
        </row>
        <row r="7">
          <cell r="A7">
            <v>2009</v>
          </cell>
          <cell r="B7">
            <v>5</v>
          </cell>
          <cell r="M7">
            <v>98791</v>
          </cell>
        </row>
        <row r="8">
          <cell r="A8">
            <v>2009</v>
          </cell>
          <cell r="B8">
            <v>6</v>
          </cell>
          <cell r="M8">
            <v>94995</v>
          </cell>
        </row>
        <row r="9">
          <cell r="A9">
            <v>2009</v>
          </cell>
          <cell r="B9">
            <v>7</v>
          </cell>
          <cell r="M9">
            <v>94143</v>
          </cell>
        </row>
        <row r="10">
          <cell r="A10">
            <v>2009</v>
          </cell>
          <cell r="B10">
            <v>8</v>
          </cell>
          <cell r="M10">
            <v>92473</v>
          </cell>
        </row>
        <row r="11">
          <cell r="A11">
            <v>2009</v>
          </cell>
          <cell r="B11">
            <v>9</v>
          </cell>
          <cell r="M11">
            <v>90558</v>
          </cell>
        </row>
        <row r="12">
          <cell r="A12">
            <v>2009</v>
          </cell>
          <cell r="B12">
            <v>10</v>
          </cell>
          <cell r="M12">
            <v>89338</v>
          </cell>
        </row>
        <row r="13">
          <cell r="A13">
            <v>2009</v>
          </cell>
          <cell r="B13">
            <v>11</v>
          </cell>
          <cell r="M13">
            <v>90584</v>
          </cell>
        </row>
        <row r="14">
          <cell r="A14">
            <v>2009</v>
          </cell>
          <cell r="B14">
            <v>12</v>
          </cell>
          <cell r="M14">
            <v>91000</v>
          </cell>
        </row>
        <row r="15">
          <cell r="A15">
            <v>2009</v>
          </cell>
          <cell r="B15">
            <v>13</v>
          </cell>
          <cell r="M15">
            <v>91164</v>
          </cell>
        </row>
        <row r="16">
          <cell r="A16">
            <v>2009</v>
          </cell>
          <cell r="B16">
            <v>14</v>
          </cell>
          <cell r="M16">
            <v>96779</v>
          </cell>
        </row>
        <row r="17">
          <cell r="A17">
            <v>2009</v>
          </cell>
          <cell r="B17">
            <v>15</v>
          </cell>
          <cell r="M17">
            <v>107819</v>
          </cell>
        </row>
        <row r="18">
          <cell r="A18">
            <v>2009</v>
          </cell>
          <cell r="B18">
            <v>16</v>
          </cell>
          <cell r="M18">
            <v>121887</v>
          </cell>
        </row>
        <row r="19">
          <cell r="A19">
            <v>2009</v>
          </cell>
          <cell r="B19">
            <v>17</v>
          </cell>
          <cell r="M19">
            <v>122935</v>
          </cell>
        </row>
        <row r="20">
          <cell r="A20">
            <v>2009</v>
          </cell>
          <cell r="B20">
            <v>18</v>
          </cell>
          <cell r="M20">
            <v>130795</v>
          </cell>
        </row>
        <row r="21">
          <cell r="A21">
            <v>2009</v>
          </cell>
          <cell r="B21">
            <v>19</v>
          </cell>
          <cell r="M21">
            <v>132555</v>
          </cell>
        </row>
        <row r="22">
          <cell r="A22">
            <v>2009</v>
          </cell>
          <cell r="B22">
            <v>20</v>
          </cell>
          <cell r="M22">
            <v>132927</v>
          </cell>
        </row>
        <row r="23">
          <cell r="A23">
            <v>2009</v>
          </cell>
          <cell r="B23">
            <v>21</v>
          </cell>
          <cell r="M23">
            <v>139678</v>
          </cell>
        </row>
        <row r="24">
          <cell r="A24">
            <v>2009</v>
          </cell>
          <cell r="B24">
            <v>22</v>
          </cell>
          <cell r="M24">
            <v>139440</v>
          </cell>
        </row>
        <row r="25">
          <cell r="A25">
            <v>2009</v>
          </cell>
          <cell r="B25">
            <v>23</v>
          </cell>
          <cell r="M25">
            <v>142557</v>
          </cell>
        </row>
        <row r="26">
          <cell r="A26">
            <v>2009</v>
          </cell>
          <cell r="B26">
            <v>24</v>
          </cell>
          <cell r="M26">
            <v>146138</v>
          </cell>
        </row>
        <row r="27">
          <cell r="A27">
            <v>2009</v>
          </cell>
          <cell r="B27">
            <v>25</v>
          </cell>
          <cell r="M27">
            <v>147136</v>
          </cell>
        </row>
        <row r="28">
          <cell r="A28">
            <v>2009</v>
          </cell>
          <cell r="B28">
            <v>26</v>
          </cell>
          <cell r="M28">
            <v>147417</v>
          </cell>
        </row>
        <row r="29">
          <cell r="A29">
            <v>2009</v>
          </cell>
          <cell r="B29">
            <v>27</v>
          </cell>
          <cell r="M29">
            <v>151278</v>
          </cell>
        </row>
        <row r="30">
          <cell r="A30">
            <v>2009</v>
          </cell>
          <cell r="B30">
            <v>28</v>
          </cell>
          <cell r="M30">
            <v>151912</v>
          </cell>
        </row>
        <row r="31">
          <cell r="A31">
            <v>2009</v>
          </cell>
          <cell r="B31">
            <v>29</v>
          </cell>
          <cell r="M31">
            <v>161178</v>
          </cell>
        </row>
        <row r="32">
          <cell r="A32">
            <v>2009</v>
          </cell>
          <cell r="B32">
            <v>30</v>
          </cell>
          <cell r="M32">
            <v>177360</v>
          </cell>
        </row>
        <row r="33">
          <cell r="A33">
            <v>2009</v>
          </cell>
          <cell r="B33">
            <v>31</v>
          </cell>
          <cell r="M33">
            <v>182504</v>
          </cell>
        </row>
        <row r="34">
          <cell r="A34">
            <v>2009</v>
          </cell>
          <cell r="B34">
            <v>32</v>
          </cell>
          <cell r="M34">
            <v>185195</v>
          </cell>
        </row>
        <row r="35">
          <cell r="A35">
            <v>2009</v>
          </cell>
          <cell r="B35">
            <v>33</v>
          </cell>
          <cell r="M35">
            <v>189583</v>
          </cell>
        </row>
        <row r="36">
          <cell r="A36">
            <v>2009</v>
          </cell>
          <cell r="B36">
            <v>34</v>
          </cell>
          <cell r="M36">
            <v>192862</v>
          </cell>
        </row>
        <row r="37">
          <cell r="A37">
            <v>2009</v>
          </cell>
          <cell r="B37">
            <v>35</v>
          </cell>
          <cell r="M37">
            <v>194394</v>
          </cell>
        </row>
        <row r="38">
          <cell r="A38">
            <v>2009</v>
          </cell>
          <cell r="B38">
            <v>36</v>
          </cell>
          <cell r="M38">
            <v>181931</v>
          </cell>
        </row>
        <row r="39">
          <cell r="A39">
            <v>2009</v>
          </cell>
          <cell r="B39">
            <v>37</v>
          </cell>
          <cell r="M39">
            <v>164825</v>
          </cell>
        </row>
        <row r="40">
          <cell r="A40">
            <v>2009</v>
          </cell>
          <cell r="B40">
            <v>38</v>
          </cell>
          <cell r="M40">
            <v>155356</v>
          </cell>
        </row>
        <row r="41">
          <cell r="A41">
            <v>2009</v>
          </cell>
          <cell r="B41">
            <v>39</v>
          </cell>
          <cell r="M41">
            <v>149458</v>
          </cell>
        </row>
        <row r="42">
          <cell r="A42">
            <v>2009</v>
          </cell>
          <cell r="B42">
            <v>40</v>
          </cell>
          <cell r="M42">
            <v>143699</v>
          </cell>
        </row>
        <row r="43">
          <cell r="A43">
            <v>2009</v>
          </cell>
          <cell r="B43">
            <v>41</v>
          </cell>
          <cell r="M43">
            <v>137049</v>
          </cell>
        </row>
        <row r="44">
          <cell r="A44">
            <v>2009</v>
          </cell>
          <cell r="B44">
            <v>42</v>
          </cell>
          <cell r="M44">
            <v>137083</v>
          </cell>
        </row>
        <row r="45">
          <cell r="A45">
            <v>2009</v>
          </cell>
          <cell r="B45">
            <v>43</v>
          </cell>
          <cell r="M45">
            <v>138694</v>
          </cell>
        </row>
        <row r="46">
          <cell r="A46">
            <v>2009</v>
          </cell>
          <cell r="B46">
            <v>44</v>
          </cell>
          <cell r="M46">
            <v>144336</v>
          </cell>
        </row>
        <row r="47">
          <cell r="A47">
            <v>2009</v>
          </cell>
          <cell r="B47">
            <v>45</v>
          </cell>
          <cell r="M47">
            <v>150674</v>
          </cell>
        </row>
        <row r="48">
          <cell r="A48">
            <v>2009</v>
          </cell>
          <cell r="B48">
            <v>46</v>
          </cell>
          <cell r="M48">
            <v>145264</v>
          </cell>
        </row>
        <row r="49">
          <cell r="A49">
            <v>2009</v>
          </cell>
          <cell r="B49">
            <v>47</v>
          </cell>
          <cell r="M49">
            <v>130902</v>
          </cell>
        </row>
        <row r="50">
          <cell r="A50">
            <v>2009</v>
          </cell>
          <cell r="B50">
            <v>48</v>
          </cell>
          <cell r="M50">
            <v>127573</v>
          </cell>
        </row>
        <row r="51">
          <cell r="A51">
            <v>2009</v>
          </cell>
          <cell r="B51">
            <v>49</v>
          </cell>
          <cell r="M51">
            <v>125525</v>
          </cell>
        </row>
        <row r="52">
          <cell r="A52">
            <v>2009</v>
          </cell>
          <cell r="B52">
            <v>50</v>
          </cell>
          <cell r="M52">
            <v>123959</v>
          </cell>
        </row>
        <row r="53">
          <cell r="A53">
            <v>2009</v>
          </cell>
          <cell r="B53">
            <v>51</v>
          </cell>
          <cell r="M53">
            <v>133918</v>
          </cell>
        </row>
        <row r="54">
          <cell r="A54">
            <v>2009</v>
          </cell>
          <cell r="B54">
            <v>52</v>
          </cell>
          <cell r="M54">
            <v>144162</v>
          </cell>
        </row>
        <row r="55">
          <cell r="A55">
            <v>2009</v>
          </cell>
          <cell r="B55">
            <v>53</v>
          </cell>
          <cell r="M55">
            <v>148542</v>
          </cell>
        </row>
        <row r="56">
          <cell r="A56">
            <v>2009</v>
          </cell>
          <cell r="B56">
            <v>54</v>
          </cell>
          <cell r="M56">
            <v>150170</v>
          </cell>
        </row>
        <row r="57">
          <cell r="A57">
            <v>2009</v>
          </cell>
          <cell r="B57">
            <v>55</v>
          </cell>
          <cell r="M57">
            <v>150502</v>
          </cell>
        </row>
        <row r="58">
          <cell r="A58">
            <v>2009</v>
          </cell>
          <cell r="B58">
            <v>56</v>
          </cell>
          <cell r="M58">
            <v>151500</v>
          </cell>
        </row>
        <row r="59">
          <cell r="A59">
            <v>2009</v>
          </cell>
          <cell r="B59">
            <v>57</v>
          </cell>
          <cell r="M59">
            <v>154054</v>
          </cell>
        </row>
        <row r="60">
          <cell r="A60">
            <v>2009</v>
          </cell>
          <cell r="B60">
            <v>58</v>
          </cell>
          <cell r="M60">
            <v>154252</v>
          </cell>
        </row>
        <row r="61">
          <cell r="A61">
            <v>2009</v>
          </cell>
          <cell r="B61">
            <v>59</v>
          </cell>
          <cell r="M61">
            <v>151382</v>
          </cell>
        </row>
        <row r="62">
          <cell r="A62">
            <v>2009</v>
          </cell>
          <cell r="B62">
            <v>60</v>
          </cell>
          <cell r="M62">
            <v>146577</v>
          </cell>
        </row>
        <row r="63">
          <cell r="A63">
            <v>2009</v>
          </cell>
          <cell r="B63">
            <v>61</v>
          </cell>
          <cell r="M63">
            <v>150887</v>
          </cell>
        </row>
        <row r="64">
          <cell r="A64">
            <v>2009</v>
          </cell>
          <cell r="B64">
            <v>62</v>
          </cell>
          <cell r="M64">
            <v>155175</v>
          </cell>
        </row>
        <row r="65">
          <cell r="A65">
            <v>2009</v>
          </cell>
          <cell r="B65">
            <v>63</v>
          </cell>
          <cell r="M65">
            <v>149133</v>
          </cell>
        </row>
        <row r="66">
          <cell r="A66">
            <v>2009</v>
          </cell>
          <cell r="B66">
            <v>64</v>
          </cell>
          <cell r="M66">
            <v>119428</v>
          </cell>
        </row>
        <row r="67">
          <cell r="A67">
            <v>2009</v>
          </cell>
          <cell r="B67">
            <v>65</v>
          </cell>
          <cell r="M67">
            <v>123264</v>
          </cell>
        </row>
        <row r="68">
          <cell r="A68">
            <v>2009</v>
          </cell>
          <cell r="B68">
            <v>66</v>
          </cell>
          <cell r="M68">
            <v>118499</v>
          </cell>
        </row>
        <row r="69">
          <cell r="A69">
            <v>2009</v>
          </cell>
          <cell r="B69">
            <v>67</v>
          </cell>
          <cell r="M69">
            <v>103457</v>
          </cell>
        </row>
        <row r="70">
          <cell r="A70">
            <v>2009</v>
          </cell>
          <cell r="B70">
            <v>68</v>
          </cell>
          <cell r="M70">
            <v>97770</v>
          </cell>
        </row>
        <row r="71">
          <cell r="A71">
            <v>2009</v>
          </cell>
          <cell r="B71">
            <v>69</v>
          </cell>
          <cell r="M71">
            <v>94287</v>
          </cell>
        </row>
        <row r="72">
          <cell r="A72">
            <v>2009</v>
          </cell>
          <cell r="B72">
            <v>70</v>
          </cell>
          <cell r="M72">
            <v>81990</v>
          </cell>
        </row>
        <row r="73">
          <cell r="A73">
            <v>2009</v>
          </cell>
          <cell r="B73">
            <v>71</v>
          </cell>
          <cell r="M73">
            <v>77408</v>
          </cell>
        </row>
        <row r="74">
          <cell r="A74">
            <v>2009</v>
          </cell>
          <cell r="B74">
            <v>72</v>
          </cell>
          <cell r="M74">
            <v>71594</v>
          </cell>
        </row>
        <row r="75">
          <cell r="A75">
            <v>2009</v>
          </cell>
          <cell r="B75">
            <v>73</v>
          </cell>
          <cell r="M75">
            <v>69070</v>
          </cell>
        </row>
        <row r="76">
          <cell r="A76">
            <v>2009</v>
          </cell>
          <cell r="B76">
            <v>74</v>
          </cell>
          <cell r="M76">
            <v>67675</v>
          </cell>
        </row>
        <row r="77">
          <cell r="A77">
            <v>2009</v>
          </cell>
          <cell r="B77">
            <v>75</v>
          </cell>
          <cell r="M77">
            <v>66620</v>
          </cell>
        </row>
        <row r="78">
          <cell r="A78">
            <v>2009</v>
          </cell>
          <cell r="B78">
            <v>76</v>
          </cell>
          <cell r="M78">
            <v>65083</v>
          </cell>
        </row>
        <row r="79">
          <cell r="A79">
            <v>2009</v>
          </cell>
          <cell r="B79">
            <v>77</v>
          </cell>
          <cell r="M79">
            <v>65805</v>
          </cell>
        </row>
        <row r="80">
          <cell r="A80">
            <v>2009</v>
          </cell>
          <cell r="B80">
            <v>78</v>
          </cell>
          <cell r="M80">
            <v>62688</v>
          </cell>
        </row>
        <row r="81">
          <cell r="A81">
            <v>2009</v>
          </cell>
          <cell r="B81">
            <v>79</v>
          </cell>
          <cell r="M81">
            <v>60626</v>
          </cell>
        </row>
        <row r="82">
          <cell r="A82">
            <v>2009</v>
          </cell>
          <cell r="B82">
            <v>80</v>
          </cell>
          <cell r="M82">
            <v>54224</v>
          </cell>
        </row>
        <row r="83">
          <cell r="A83">
            <v>2009</v>
          </cell>
          <cell r="B83">
            <v>81</v>
          </cell>
          <cell r="M83">
            <v>50247</v>
          </cell>
        </row>
        <row r="84">
          <cell r="A84">
            <v>2009</v>
          </cell>
          <cell r="B84">
            <v>82</v>
          </cell>
          <cell r="M84">
            <v>44967</v>
          </cell>
        </row>
        <row r="85">
          <cell r="A85">
            <v>2009</v>
          </cell>
          <cell r="B85">
            <v>83</v>
          </cell>
          <cell r="M85">
            <v>41071</v>
          </cell>
        </row>
        <row r="86">
          <cell r="A86">
            <v>2009</v>
          </cell>
          <cell r="B86">
            <v>84</v>
          </cell>
          <cell r="M86">
            <v>36505</v>
          </cell>
        </row>
        <row r="87">
          <cell r="A87">
            <v>2009</v>
          </cell>
          <cell r="B87">
            <v>85</v>
          </cell>
          <cell r="M87">
            <v>32594</v>
          </cell>
        </row>
        <row r="88">
          <cell r="A88">
            <v>2009</v>
          </cell>
          <cell r="B88">
            <v>86</v>
          </cell>
          <cell r="M88">
            <v>28524</v>
          </cell>
        </row>
        <row r="89">
          <cell r="A89">
            <v>2009</v>
          </cell>
          <cell r="B89">
            <v>87</v>
          </cell>
          <cell r="M89">
            <v>23594</v>
          </cell>
        </row>
        <row r="90">
          <cell r="A90">
            <v>2009</v>
          </cell>
          <cell r="B90">
            <v>88</v>
          </cell>
          <cell r="M90">
            <v>19079</v>
          </cell>
        </row>
        <row r="91">
          <cell r="A91">
            <v>2009</v>
          </cell>
          <cell r="B91">
            <v>89</v>
          </cell>
          <cell r="M91">
            <v>13656</v>
          </cell>
        </row>
        <row r="92">
          <cell r="A92">
            <v>2009</v>
          </cell>
          <cell r="B92">
            <v>90</v>
          </cell>
          <cell r="M92">
            <v>9035</v>
          </cell>
        </row>
        <row r="93">
          <cell r="A93">
            <v>2009</v>
          </cell>
          <cell r="B93">
            <v>91</v>
          </cell>
          <cell r="M93">
            <v>4077</v>
          </cell>
        </row>
        <row r="94">
          <cell r="A94">
            <v>2009</v>
          </cell>
          <cell r="B94">
            <v>92</v>
          </cell>
          <cell r="M94">
            <v>3202</v>
          </cell>
        </row>
        <row r="95">
          <cell r="A95">
            <v>2009</v>
          </cell>
          <cell r="B95">
            <v>93</v>
          </cell>
          <cell r="M95">
            <v>2628</v>
          </cell>
        </row>
        <row r="96">
          <cell r="A96">
            <v>2009</v>
          </cell>
          <cell r="B96">
            <v>94</v>
          </cell>
          <cell r="M96">
            <v>2473</v>
          </cell>
        </row>
        <row r="97">
          <cell r="A97">
            <v>2009</v>
          </cell>
          <cell r="B97">
            <v>95</v>
          </cell>
          <cell r="M97">
            <v>2450</v>
          </cell>
        </row>
        <row r="98">
          <cell r="A98">
            <v>2009</v>
          </cell>
          <cell r="B98">
            <v>96</v>
          </cell>
          <cell r="M98">
            <v>1578</v>
          </cell>
        </row>
        <row r="99">
          <cell r="A99">
            <v>2009</v>
          </cell>
          <cell r="B99">
            <v>97</v>
          </cell>
          <cell r="M99">
            <v>1151</v>
          </cell>
        </row>
        <row r="100">
          <cell r="A100">
            <v>2009</v>
          </cell>
          <cell r="B100">
            <v>98</v>
          </cell>
          <cell r="M100">
            <v>755</v>
          </cell>
        </row>
        <row r="101">
          <cell r="A101">
            <v>2009</v>
          </cell>
          <cell r="B101">
            <v>99</v>
          </cell>
          <cell r="M101">
            <v>507</v>
          </cell>
        </row>
        <row r="102">
          <cell r="A102">
            <v>2009</v>
          </cell>
          <cell r="B102">
            <v>100</v>
          </cell>
          <cell r="M102">
            <v>730</v>
          </cell>
        </row>
        <row r="103">
          <cell r="A103">
            <v>2010</v>
          </cell>
          <cell r="B103">
            <v>0</v>
          </cell>
          <cell r="M103">
            <v>117456</v>
          </cell>
        </row>
        <row r="104">
          <cell r="A104">
            <v>2010</v>
          </cell>
          <cell r="B104">
            <v>1</v>
          </cell>
          <cell r="M104">
            <v>118972</v>
          </cell>
        </row>
        <row r="105">
          <cell r="A105">
            <v>2010</v>
          </cell>
          <cell r="B105">
            <v>2</v>
          </cell>
          <cell r="M105">
            <v>120652</v>
          </cell>
        </row>
        <row r="106">
          <cell r="A106">
            <v>2010</v>
          </cell>
          <cell r="B106">
            <v>3</v>
          </cell>
          <cell r="M106">
            <v>115445</v>
          </cell>
        </row>
        <row r="107">
          <cell r="A107">
            <v>2010</v>
          </cell>
          <cell r="B107">
            <v>4</v>
          </cell>
          <cell r="M107">
            <v>107010</v>
          </cell>
        </row>
        <row r="108">
          <cell r="A108">
            <v>2010</v>
          </cell>
          <cell r="B108">
            <v>5</v>
          </cell>
          <cell r="M108">
            <v>103886</v>
          </cell>
        </row>
        <row r="109">
          <cell r="A109">
            <v>2010</v>
          </cell>
          <cell r="B109">
            <v>6</v>
          </cell>
          <cell r="M109">
            <v>99005</v>
          </cell>
        </row>
        <row r="110">
          <cell r="A110">
            <v>2010</v>
          </cell>
          <cell r="B110">
            <v>7</v>
          </cell>
          <cell r="M110">
            <v>95193</v>
          </cell>
        </row>
        <row r="111">
          <cell r="A111">
            <v>2010</v>
          </cell>
          <cell r="B111">
            <v>8</v>
          </cell>
          <cell r="M111">
            <v>94322</v>
          </cell>
        </row>
        <row r="112">
          <cell r="A112">
            <v>2010</v>
          </cell>
          <cell r="B112">
            <v>9</v>
          </cell>
          <cell r="M112">
            <v>92658</v>
          </cell>
        </row>
        <row r="113">
          <cell r="A113">
            <v>2010</v>
          </cell>
          <cell r="B113">
            <v>10</v>
          </cell>
          <cell r="M113">
            <v>90733</v>
          </cell>
        </row>
        <row r="114">
          <cell r="A114">
            <v>2010</v>
          </cell>
          <cell r="B114">
            <v>11</v>
          </cell>
          <cell r="M114">
            <v>89514</v>
          </cell>
        </row>
        <row r="115">
          <cell r="A115">
            <v>2010</v>
          </cell>
          <cell r="B115">
            <v>12</v>
          </cell>
          <cell r="M115">
            <v>90753</v>
          </cell>
        </row>
        <row r="116">
          <cell r="A116">
            <v>2010</v>
          </cell>
          <cell r="B116">
            <v>13</v>
          </cell>
          <cell r="M116">
            <v>91185</v>
          </cell>
        </row>
        <row r="117">
          <cell r="A117">
            <v>2010</v>
          </cell>
          <cell r="B117">
            <v>14</v>
          </cell>
          <cell r="M117">
            <v>91358</v>
          </cell>
        </row>
        <row r="118">
          <cell r="A118">
            <v>2010</v>
          </cell>
          <cell r="B118">
            <v>15</v>
          </cell>
          <cell r="M118">
            <v>96946</v>
          </cell>
        </row>
        <row r="119">
          <cell r="A119">
            <v>2010</v>
          </cell>
          <cell r="B119">
            <v>16</v>
          </cell>
          <cell r="M119">
            <v>108074</v>
          </cell>
        </row>
        <row r="120">
          <cell r="A120">
            <v>2010</v>
          </cell>
          <cell r="B120">
            <v>17</v>
          </cell>
          <cell r="M120">
            <v>122528</v>
          </cell>
        </row>
        <row r="121">
          <cell r="A121">
            <v>2010</v>
          </cell>
          <cell r="B121">
            <v>18</v>
          </cell>
          <cell r="M121">
            <v>123762</v>
          </cell>
        </row>
        <row r="122">
          <cell r="A122">
            <v>2010</v>
          </cell>
          <cell r="B122">
            <v>19</v>
          </cell>
          <cell r="M122">
            <v>131340</v>
          </cell>
        </row>
        <row r="123">
          <cell r="A123">
            <v>2010</v>
          </cell>
          <cell r="B123">
            <v>20</v>
          </cell>
          <cell r="M123">
            <v>133425</v>
          </cell>
        </row>
        <row r="124">
          <cell r="A124">
            <v>2010</v>
          </cell>
          <cell r="B124">
            <v>21</v>
          </cell>
          <cell r="M124">
            <v>134143</v>
          </cell>
        </row>
        <row r="125">
          <cell r="A125">
            <v>2010</v>
          </cell>
          <cell r="B125">
            <v>22</v>
          </cell>
          <cell r="M125">
            <v>140745</v>
          </cell>
        </row>
        <row r="126">
          <cell r="A126">
            <v>2010</v>
          </cell>
          <cell r="B126">
            <v>23</v>
          </cell>
          <cell r="M126">
            <v>140336</v>
          </cell>
        </row>
        <row r="127">
          <cell r="A127">
            <v>2010</v>
          </cell>
          <cell r="B127">
            <v>24</v>
          </cell>
          <cell r="M127">
            <v>143360</v>
          </cell>
        </row>
        <row r="128">
          <cell r="A128">
            <v>2010</v>
          </cell>
          <cell r="B128">
            <v>25</v>
          </cell>
          <cell r="M128">
            <v>146870</v>
          </cell>
        </row>
        <row r="129">
          <cell r="A129">
            <v>2010</v>
          </cell>
          <cell r="B129">
            <v>26</v>
          </cell>
          <cell r="M129">
            <v>147820</v>
          </cell>
        </row>
        <row r="130">
          <cell r="A130">
            <v>2010</v>
          </cell>
          <cell r="B130">
            <v>27</v>
          </cell>
          <cell r="M130">
            <v>147950</v>
          </cell>
        </row>
        <row r="131">
          <cell r="A131">
            <v>2010</v>
          </cell>
          <cell r="B131">
            <v>28</v>
          </cell>
          <cell r="M131">
            <v>151656</v>
          </cell>
        </row>
        <row r="132">
          <cell r="A132">
            <v>2010</v>
          </cell>
          <cell r="B132">
            <v>29</v>
          </cell>
          <cell r="M132">
            <v>152200</v>
          </cell>
        </row>
        <row r="133">
          <cell r="A133">
            <v>2010</v>
          </cell>
          <cell r="B133">
            <v>30</v>
          </cell>
          <cell r="M133">
            <v>161436</v>
          </cell>
        </row>
        <row r="134">
          <cell r="A134">
            <v>2010</v>
          </cell>
          <cell r="B134">
            <v>31</v>
          </cell>
          <cell r="M134">
            <v>177545</v>
          </cell>
        </row>
        <row r="135">
          <cell r="A135">
            <v>2010</v>
          </cell>
          <cell r="B135">
            <v>32</v>
          </cell>
          <cell r="M135">
            <v>182600</v>
          </cell>
        </row>
        <row r="136">
          <cell r="A136">
            <v>2010</v>
          </cell>
          <cell r="B136">
            <v>33</v>
          </cell>
          <cell r="M136">
            <v>185225</v>
          </cell>
        </row>
        <row r="137">
          <cell r="A137">
            <v>2010</v>
          </cell>
          <cell r="B137">
            <v>34</v>
          </cell>
          <cell r="M137">
            <v>189580</v>
          </cell>
        </row>
        <row r="138">
          <cell r="A138">
            <v>2010</v>
          </cell>
          <cell r="B138">
            <v>35</v>
          </cell>
          <cell r="M138">
            <v>192775</v>
          </cell>
        </row>
        <row r="139">
          <cell r="A139">
            <v>2010</v>
          </cell>
          <cell r="B139">
            <v>36</v>
          </cell>
          <cell r="M139">
            <v>194315</v>
          </cell>
        </row>
        <row r="140">
          <cell r="A140">
            <v>2010</v>
          </cell>
          <cell r="B140">
            <v>37</v>
          </cell>
          <cell r="M140">
            <v>181901</v>
          </cell>
        </row>
        <row r="141">
          <cell r="A141">
            <v>2010</v>
          </cell>
          <cell r="B141">
            <v>38</v>
          </cell>
          <cell r="M141">
            <v>164745</v>
          </cell>
        </row>
        <row r="142">
          <cell r="A142">
            <v>2010</v>
          </cell>
          <cell r="B142">
            <v>39</v>
          </cell>
          <cell r="M142">
            <v>155196</v>
          </cell>
        </row>
        <row r="143">
          <cell r="A143">
            <v>2010</v>
          </cell>
          <cell r="B143">
            <v>40</v>
          </cell>
          <cell r="M143">
            <v>149286</v>
          </cell>
        </row>
        <row r="144">
          <cell r="A144">
            <v>2010</v>
          </cell>
          <cell r="B144">
            <v>41</v>
          </cell>
          <cell r="M144">
            <v>143526</v>
          </cell>
        </row>
        <row r="145">
          <cell r="A145">
            <v>2010</v>
          </cell>
          <cell r="B145">
            <v>42</v>
          </cell>
          <cell r="M145">
            <v>136861</v>
          </cell>
        </row>
        <row r="146">
          <cell r="A146">
            <v>2010</v>
          </cell>
          <cell r="B146">
            <v>43</v>
          </cell>
          <cell r="M146">
            <v>136843</v>
          </cell>
        </row>
        <row r="147">
          <cell r="A147">
            <v>2010</v>
          </cell>
          <cell r="B147">
            <v>44</v>
          </cell>
          <cell r="M147">
            <v>138376</v>
          </cell>
        </row>
        <row r="148">
          <cell r="A148">
            <v>2010</v>
          </cell>
          <cell r="B148">
            <v>45</v>
          </cell>
          <cell r="M148">
            <v>144013</v>
          </cell>
        </row>
        <row r="149">
          <cell r="A149">
            <v>2010</v>
          </cell>
          <cell r="B149">
            <v>46</v>
          </cell>
          <cell r="M149">
            <v>150312</v>
          </cell>
        </row>
        <row r="150">
          <cell r="A150">
            <v>2010</v>
          </cell>
          <cell r="B150">
            <v>47</v>
          </cell>
          <cell r="M150">
            <v>144834</v>
          </cell>
        </row>
        <row r="151">
          <cell r="A151">
            <v>2010</v>
          </cell>
          <cell r="B151">
            <v>48</v>
          </cell>
          <cell r="M151">
            <v>130421</v>
          </cell>
        </row>
        <row r="152">
          <cell r="A152">
            <v>2010</v>
          </cell>
          <cell r="B152">
            <v>49</v>
          </cell>
          <cell r="M152">
            <v>127101</v>
          </cell>
        </row>
        <row r="153">
          <cell r="A153">
            <v>2010</v>
          </cell>
          <cell r="B153">
            <v>50</v>
          </cell>
          <cell r="M153">
            <v>125011</v>
          </cell>
        </row>
        <row r="154">
          <cell r="A154">
            <v>2010</v>
          </cell>
          <cell r="B154">
            <v>51</v>
          </cell>
          <cell r="M154">
            <v>123415</v>
          </cell>
        </row>
        <row r="155">
          <cell r="A155">
            <v>2010</v>
          </cell>
          <cell r="B155">
            <v>52</v>
          </cell>
          <cell r="M155">
            <v>133211</v>
          </cell>
        </row>
        <row r="156">
          <cell r="A156">
            <v>2010</v>
          </cell>
          <cell r="B156">
            <v>53</v>
          </cell>
          <cell r="M156">
            <v>143306</v>
          </cell>
        </row>
        <row r="157">
          <cell r="A157">
            <v>2010</v>
          </cell>
          <cell r="B157">
            <v>54</v>
          </cell>
          <cell r="M157">
            <v>147602</v>
          </cell>
        </row>
        <row r="158">
          <cell r="A158">
            <v>2010</v>
          </cell>
          <cell r="B158">
            <v>55</v>
          </cell>
          <cell r="M158">
            <v>149135</v>
          </cell>
        </row>
        <row r="159">
          <cell r="A159">
            <v>2010</v>
          </cell>
          <cell r="B159">
            <v>56</v>
          </cell>
          <cell r="M159">
            <v>149419</v>
          </cell>
        </row>
        <row r="160">
          <cell r="A160">
            <v>2010</v>
          </cell>
          <cell r="B160">
            <v>57</v>
          </cell>
          <cell r="M160">
            <v>150221</v>
          </cell>
        </row>
        <row r="161">
          <cell r="A161">
            <v>2010</v>
          </cell>
          <cell r="B161">
            <v>58</v>
          </cell>
          <cell r="M161">
            <v>152756</v>
          </cell>
        </row>
        <row r="162">
          <cell r="A162">
            <v>2010</v>
          </cell>
          <cell r="B162">
            <v>59</v>
          </cell>
          <cell r="M162">
            <v>152810</v>
          </cell>
        </row>
        <row r="163">
          <cell r="A163">
            <v>2010</v>
          </cell>
          <cell r="B163">
            <v>60</v>
          </cell>
          <cell r="M163">
            <v>149847</v>
          </cell>
        </row>
        <row r="164">
          <cell r="A164">
            <v>2010</v>
          </cell>
          <cell r="B164">
            <v>61</v>
          </cell>
          <cell r="M164">
            <v>144932</v>
          </cell>
        </row>
        <row r="165">
          <cell r="A165">
            <v>2010</v>
          </cell>
          <cell r="B165">
            <v>62</v>
          </cell>
          <cell r="M165">
            <v>148963</v>
          </cell>
        </row>
        <row r="166">
          <cell r="A166">
            <v>2010</v>
          </cell>
          <cell r="B166">
            <v>63</v>
          </cell>
          <cell r="M166">
            <v>153130</v>
          </cell>
        </row>
        <row r="167">
          <cell r="A167">
            <v>2010</v>
          </cell>
          <cell r="B167">
            <v>64</v>
          </cell>
          <cell r="M167">
            <v>146998</v>
          </cell>
        </row>
        <row r="168">
          <cell r="A168">
            <v>2010</v>
          </cell>
          <cell r="B168">
            <v>65</v>
          </cell>
          <cell r="M168">
            <v>117462</v>
          </cell>
        </row>
        <row r="169">
          <cell r="A169">
            <v>2010</v>
          </cell>
          <cell r="B169">
            <v>66</v>
          </cell>
          <cell r="M169">
            <v>121269</v>
          </cell>
        </row>
        <row r="170">
          <cell r="A170">
            <v>2010</v>
          </cell>
          <cell r="B170">
            <v>67</v>
          </cell>
          <cell r="M170">
            <v>116333</v>
          </cell>
        </row>
        <row r="171">
          <cell r="A171">
            <v>2010</v>
          </cell>
          <cell r="B171">
            <v>68</v>
          </cell>
          <cell r="M171">
            <v>101384</v>
          </cell>
        </row>
        <row r="172">
          <cell r="A172">
            <v>2010</v>
          </cell>
          <cell r="B172">
            <v>69</v>
          </cell>
          <cell r="M172">
            <v>95672</v>
          </cell>
        </row>
        <row r="173">
          <cell r="A173">
            <v>2010</v>
          </cell>
          <cell r="B173">
            <v>70</v>
          </cell>
          <cell r="M173">
            <v>92126</v>
          </cell>
        </row>
        <row r="174">
          <cell r="A174">
            <v>2010</v>
          </cell>
          <cell r="B174">
            <v>71</v>
          </cell>
          <cell r="M174">
            <v>79968</v>
          </cell>
        </row>
        <row r="175">
          <cell r="A175">
            <v>2010</v>
          </cell>
          <cell r="B175">
            <v>72</v>
          </cell>
          <cell r="M175">
            <v>75370</v>
          </cell>
        </row>
        <row r="176">
          <cell r="A176">
            <v>2010</v>
          </cell>
          <cell r="B176">
            <v>73</v>
          </cell>
          <cell r="M176">
            <v>69575</v>
          </cell>
        </row>
        <row r="177">
          <cell r="A177">
            <v>2010</v>
          </cell>
          <cell r="B177">
            <v>74</v>
          </cell>
          <cell r="M177">
            <v>66788</v>
          </cell>
        </row>
        <row r="178">
          <cell r="A178">
            <v>2010</v>
          </cell>
          <cell r="B178">
            <v>75</v>
          </cell>
          <cell r="M178">
            <v>65270</v>
          </cell>
        </row>
        <row r="179">
          <cell r="A179">
            <v>2010</v>
          </cell>
          <cell r="B179">
            <v>76</v>
          </cell>
          <cell r="M179">
            <v>63966</v>
          </cell>
        </row>
        <row r="180">
          <cell r="A180">
            <v>2010</v>
          </cell>
          <cell r="B180">
            <v>77</v>
          </cell>
          <cell r="M180">
            <v>62254</v>
          </cell>
        </row>
        <row r="181">
          <cell r="A181">
            <v>2010</v>
          </cell>
          <cell r="B181">
            <v>78</v>
          </cell>
          <cell r="M181">
            <v>62647</v>
          </cell>
        </row>
        <row r="182">
          <cell r="A182">
            <v>2010</v>
          </cell>
          <cell r="B182">
            <v>79</v>
          </cell>
          <cell r="M182">
            <v>59230</v>
          </cell>
        </row>
        <row r="183">
          <cell r="A183">
            <v>2010</v>
          </cell>
          <cell r="B183">
            <v>80</v>
          </cell>
          <cell r="M183">
            <v>56929</v>
          </cell>
        </row>
        <row r="184">
          <cell r="A184">
            <v>2010</v>
          </cell>
          <cell r="B184">
            <v>81</v>
          </cell>
          <cell r="M184">
            <v>50538</v>
          </cell>
        </row>
        <row r="185">
          <cell r="A185">
            <v>2010</v>
          </cell>
          <cell r="B185">
            <v>82</v>
          </cell>
          <cell r="M185">
            <v>46404</v>
          </cell>
        </row>
        <row r="186">
          <cell r="A186">
            <v>2010</v>
          </cell>
          <cell r="B186">
            <v>83</v>
          </cell>
          <cell r="M186">
            <v>41066</v>
          </cell>
        </row>
        <row r="187">
          <cell r="A187">
            <v>2010</v>
          </cell>
          <cell r="B187">
            <v>84</v>
          </cell>
          <cell r="M187">
            <v>37029</v>
          </cell>
        </row>
        <row r="188">
          <cell r="A188">
            <v>2010</v>
          </cell>
          <cell r="B188">
            <v>85</v>
          </cell>
          <cell r="M188">
            <v>32540</v>
          </cell>
        </row>
        <row r="189">
          <cell r="A189">
            <v>2010</v>
          </cell>
          <cell r="B189">
            <v>86</v>
          </cell>
          <cell r="M189">
            <v>28650</v>
          </cell>
        </row>
        <row r="190">
          <cell r="A190">
            <v>2010</v>
          </cell>
          <cell r="B190">
            <v>87</v>
          </cell>
          <cell r="M190">
            <v>24693</v>
          </cell>
        </row>
        <row r="191">
          <cell r="A191">
            <v>2010</v>
          </cell>
          <cell r="B191">
            <v>88</v>
          </cell>
          <cell r="M191">
            <v>20027</v>
          </cell>
        </row>
        <row r="192">
          <cell r="A192">
            <v>2010</v>
          </cell>
          <cell r="B192">
            <v>89</v>
          </cell>
          <cell r="M192">
            <v>15865</v>
          </cell>
        </row>
        <row r="193">
          <cell r="A193">
            <v>2010</v>
          </cell>
          <cell r="B193">
            <v>90</v>
          </cell>
          <cell r="M193">
            <v>11087</v>
          </cell>
        </row>
        <row r="194">
          <cell r="A194">
            <v>2010</v>
          </cell>
          <cell r="B194">
            <v>91</v>
          </cell>
          <cell r="M194">
            <v>7210</v>
          </cell>
        </row>
        <row r="195">
          <cell r="A195">
            <v>2010</v>
          </cell>
          <cell r="B195">
            <v>92</v>
          </cell>
          <cell r="M195">
            <v>3173</v>
          </cell>
        </row>
        <row r="196">
          <cell r="A196">
            <v>2010</v>
          </cell>
          <cell r="B196">
            <v>93</v>
          </cell>
          <cell r="M196">
            <v>2440</v>
          </cell>
        </row>
        <row r="197">
          <cell r="A197">
            <v>2010</v>
          </cell>
          <cell r="B197">
            <v>94</v>
          </cell>
          <cell r="M197">
            <v>1974</v>
          </cell>
        </row>
        <row r="198">
          <cell r="A198">
            <v>2010</v>
          </cell>
          <cell r="B198">
            <v>95</v>
          </cell>
          <cell r="M198">
            <v>1824</v>
          </cell>
        </row>
        <row r="199">
          <cell r="A199">
            <v>2010</v>
          </cell>
          <cell r="B199">
            <v>96</v>
          </cell>
          <cell r="M199">
            <v>1740</v>
          </cell>
        </row>
        <row r="200">
          <cell r="A200">
            <v>2010</v>
          </cell>
          <cell r="B200">
            <v>97</v>
          </cell>
          <cell r="M200">
            <v>1126</v>
          </cell>
        </row>
        <row r="201">
          <cell r="A201">
            <v>2010</v>
          </cell>
          <cell r="B201">
            <v>98</v>
          </cell>
          <cell r="M201">
            <v>792</v>
          </cell>
        </row>
        <row r="202">
          <cell r="A202">
            <v>2010</v>
          </cell>
          <cell r="B202">
            <v>99</v>
          </cell>
          <cell r="M202">
            <v>522</v>
          </cell>
        </row>
        <row r="203">
          <cell r="A203">
            <v>2010</v>
          </cell>
          <cell r="B203">
            <v>100</v>
          </cell>
          <cell r="M203">
            <v>883</v>
          </cell>
        </row>
        <row r="204">
          <cell r="A204">
            <v>2012</v>
          </cell>
          <cell r="B204">
            <v>0</v>
          </cell>
          <cell r="M204">
            <v>108692</v>
          </cell>
        </row>
        <row r="205">
          <cell r="A205">
            <v>2012</v>
          </cell>
          <cell r="B205">
            <v>1</v>
          </cell>
          <cell r="M205">
            <v>109146</v>
          </cell>
        </row>
        <row r="206">
          <cell r="A206">
            <v>2012</v>
          </cell>
          <cell r="B206">
            <v>2</v>
          </cell>
          <cell r="M206">
            <v>119504</v>
          </cell>
        </row>
        <row r="207">
          <cell r="A207">
            <v>2012</v>
          </cell>
          <cell r="B207">
            <v>3</v>
          </cell>
          <cell r="M207">
            <v>121413</v>
          </cell>
        </row>
        <row r="208">
          <cell r="A208">
            <v>2012</v>
          </cell>
          <cell r="B208">
            <v>4</v>
          </cell>
          <cell r="M208">
            <v>122945</v>
          </cell>
        </row>
        <row r="209">
          <cell r="A209">
            <v>2012</v>
          </cell>
          <cell r="B209">
            <v>5</v>
          </cell>
          <cell r="M209">
            <v>118385</v>
          </cell>
        </row>
        <row r="210">
          <cell r="A210">
            <v>2012</v>
          </cell>
          <cell r="B210">
            <v>6</v>
          </cell>
          <cell r="M210">
            <v>108825</v>
          </cell>
        </row>
        <row r="211">
          <cell r="A211">
            <v>2012</v>
          </cell>
          <cell r="B211">
            <v>7</v>
          </cell>
          <cell r="M211">
            <v>102991</v>
          </cell>
        </row>
        <row r="212">
          <cell r="A212">
            <v>2012</v>
          </cell>
          <cell r="B212">
            <v>8</v>
          </cell>
          <cell r="M212">
            <v>98257</v>
          </cell>
        </row>
        <row r="213">
          <cell r="A213">
            <v>2012</v>
          </cell>
          <cell r="B213">
            <v>9</v>
          </cell>
          <cell r="M213">
            <v>94370</v>
          </cell>
        </row>
        <row r="214">
          <cell r="A214">
            <v>2012</v>
          </cell>
          <cell r="B214">
            <v>10</v>
          </cell>
          <cell r="M214">
            <v>93457</v>
          </cell>
        </row>
        <row r="215">
          <cell r="A215">
            <v>2012</v>
          </cell>
          <cell r="B215">
            <v>11</v>
          </cell>
          <cell r="M215">
            <v>91609</v>
          </cell>
        </row>
        <row r="216">
          <cell r="A216">
            <v>2012</v>
          </cell>
          <cell r="B216">
            <v>12</v>
          </cell>
          <cell r="M216">
            <v>90888</v>
          </cell>
        </row>
        <row r="217">
          <cell r="A217">
            <v>2012</v>
          </cell>
          <cell r="B217">
            <v>13</v>
          </cell>
          <cell r="M217">
            <v>89486</v>
          </cell>
        </row>
        <row r="218">
          <cell r="A218">
            <v>2012</v>
          </cell>
          <cell r="B218">
            <v>14</v>
          </cell>
          <cell r="M218">
            <v>90328</v>
          </cell>
        </row>
        <row r="219">
          <cell r="A219">
            <v>2012</v>
          </cell>
          <cell r="B219">
            <v>15</v>
          </cell>
          <cell r="M219">
            <v>90847</v>
          </cell>
        </row>
        <row r="220">
          <cell r="A220">
            <v>2012</v>
          </cell>
          <cell r="B220">
            <v>16</v>
          </cell>
          <cell r="M220">
            <v>91102</v>
          </cell>
        </row>
        <row r="221">
          <cell r="A221">
            <v>2012</v>
          </cell>
          <cell r="B221">
            <v>17</v>
          </cell>
          <cell r="M221">
            <v>96985</v>
          </cell>
        </row>
        <row r="222">
          <cell r="A222">
            <v>2012</v>
          </cell>
          <cell r="B222">
            <v>18</v>
          </cell>
          <cell r="M222">
            <v>108522</v>
          </cell>
        </row>
        <row r="223">
          <cell r="A223">
            <v>2012</v>
          </cell>
          <cell r="B223">
            <v>19</v>
          </cell>
          <cell r="M223">
            <v>122809</v>
          </cell>
        </row>
        <row r="224">
          <cell r="A224">
            <v>2012</v>
          </cell>
          <cell r="B224">
            <v>20</v>
          </cell>
          <cell r="M224">
            <v>123795</v>
          </cell>
        </row>
        <row r="225">
          <cell r="A225">
            <v>2012</v>
          </cell>
          <cell r="B225">
            <v>21</v>
          </cell>
          <cell r="M225">
            <v>131438</v>
          </cell>
        </row>
        <row r="226">
          <cell r="A226">
            <v>2012</v>
          </cell>
          <cell r="B226">
            <v>22</v>
          </cell>
          <cell r="M226">
            <v>133541</v>
          </cell>
        </row>
        <row r="227">
          <cell r="A227">
            <v>2012</v>
          </cell>
          <cell r="B227">
            <v>23</v>
          </cell>
          <cell r="M227">
            <v>132888</v>
          </cell>
        </row>
        <row r="228">
          <cell r="A228">
            <v>2012</v>
          </cell>
          <cell r="B228">
            <v>24</v>
          </cell>
          <cell r="M228">
            <v>138424</v>
          </cell>
        </row>
        <row r="229">
          <cell r="A229">
            <v>2012</v>
          </cell>
          <cell r="B229">
            <v>25</v>
          </cell>
          <cell r="M229">
            <v>137429</v>
          </cell>
        </row>
        <row r="230">
          <cell r="A230">
            <v>2012</v>
          </cell>
          <cell r="B230">
            <v>26</v>
          </cell>
          <cell r="M230">
            <v>140264</v>
          </cell>
        </row>
        <row r="231">
          <cell r="A231">
            <v>2012</v>
          </cell>
          <cell r="B231">
            <v>27</v>
          </cell>
          <cell r="M231">
            <v>143772</v>
          </cell>
        </row>
        <row r="232">
          <cell r="A232">
            <v>2012</v>
          </cell>
          <cell r="B232">
            <v>28</v>
          </cell>
          <cell r="M232">
            <v>144657</v>
          </cell>
        </row>
        <row r="233">
          <cell r="A233">
            <v>2012</v>
          </cell>
          <cell r="B233">
            <v>29</v>
          </cell>
          <cell r="M233">
            <v>145371</v>
          </cell>
        </row>
        <row r="234">
          <cell r="A234">
            <v>2012</v>
          </cell>
          <cell r="B234">
            <v>30</v>
          </cell>
          <cell r="M234">
            <v>148802</v>
          </cell>
        </row>
        <row r="235">
          <cell r="A235">
            <v>2012</v>
          </cell>
          <cell r="B235">
            <v>31</v>
          </cell>
          <cell r="M235">
            <v>149860</v>
          </cell>
        </row>
        <row r="236">
          <cell r="A236">
            <v>2012</v>
          </cell>
          <cell r="B236">
            <v>32</v>
          </cell>
          <cell r="M236">
            <v>158733</v>
          </cell>
        </row>
        <row r="237">
          <cell r="A237">
            <v>2012</v>
          </cell>
          <cell r="B237">
            <v>33</v>
          </cell>
          <cell r="M237">
            <v>175078</v>
          </cell>
        </row>
        <row r="238">
          <cell r="A238">
            <v>2012</v>
          </cell>
          <cell r="B238">
            <v>34</v>
          </cell>
          <cell r="M238">
            <v>180640</v>
          </cell>
        </row>
        <row r="239">
          <cell r="A239">
            <v>2012</v>
          </cell>
          <cell r="B239">
            <v>35</v>
          </cell>
          <cell r="M239">
            <v>183343</v>
          </cell>
        </row>
        <row r="240">
          <cell r="A240">
            <v>2012</v>
          </cell>
          <cell r="B240">
            <v>36</v>
          </cell>
          <cell r="M240">
            <v>188043</v>
          </cell>
        </row>
        <row r="241">
          <cell r="A241">
            <v>2012</v>
          </cell>
          <cell r="B241">
            <v>37</v>
          </cell>
          <cell r="M241">
            <v>191271</v>
          </cell>
        </row>
        <row r="242">
          <cell r="A242">
            <v>2012</v>
          </cell>
          <cell r="B242">
            <v>38</v>
          </cell>
          <cell r="M242">
            <v>193224</v>
          </cell>
        </row>
        <row r="243">
          <cell r="A243">
            <v>2012</v>
          </cell>
          <cell r="B243">
            <v>39</v>
          </cell>
          <cell r="M243">
            <v>180943</v>
          </cell>
        </row>
        <row r="244">
          <cell r="A244">
            <v>2012</v>
          </cell>
          <cell r="B244">
            <v>40</v>
          </cell>
          <cell r="M244">
            <v>164006</v>
          </cell>
        </row>
        <row r="245">
          <cell r="A245">
            <v>2012</v>
          </cell>
          <cell r="B245">
            <v>41</v>
          </cell>
          <cell r="M245">
            <v>154561</v>
          </cell>
        </row>
        <row r="246">
          <cell r="A246">
            <v>2012</v>
          </cell>
          <cell r="B246">
            <v>42</v>
          </cell>
          <cell r="M246">
            <v>148533</v>
          </cell>
        </row>
        <row r="247">
          <cell r="A247">
            <v>2012</v>
          </cell>
          <cell r="B247">
            <v>43</v>
          </cell>
          <cell r="M247">
            <v>142743</v>
          </cell>
        </row>
        <row r="248">
          <cell r="A248">
            <v>2012</v>
          </cell>
          <cell r="B248">
            <v>44</v>
          </cell>
          <cell r="M248">
            <v>135950</v>
          </cell>
        </row>
        <row r="249">
          <cell r="A249">
            <v>2012</v>
          </cell>
          <cell r="B249">
            <v>45</v>
          </cell>
          <cell r="M249">
            <v>136114</v>
          </cell>
        </row>
        <row r="250">
          <cell r="A250">
            <v>2012</v>
          </cell>
          <cell r="B250">
            <v>46</v>
          </cell>
          <cell r="M250">
            <v>137655</v>
          </cell>
        </row>
        <row r="251">
          <cell r="A251">
            <v>2012</v>
          </cell>
          <cell r="B251">
            <v>47</v>
          </cell>
          <cell r="M251">
            <v>142979</v>
          </cell>
        </row>
        <row r="252">
          <cell r="A252">
            <v>2012</v>
          </cell>
          <cell r="B252">
            <v>48</v>
          </cell>
          <cell r="M252">
            <v>149406</v>
          </cell>
        </row>
        <row r="253">
          <cell r="A253">
            <v>2012</v>
          </cell>
          <cell r="B253">
            <v>49</v>
          </cell>
          <cell r="M253">
            <v>144136</v>
          </cell>
        </row>
        <row r="254">
          <cell r="A254">
            <v>2012</v>
          </cell>
          <cell r="B254">
            <v>50</v>
          </cell>
          <cell r="M254">
            <v>129703</v>
          </cell>
        </row>
        <row r="255">
          <cell r="A255">
            <v>2012</v>
          </cell>
          <cell r="B255">
            <v>51</v>
          </cell>
          <cell r="M255">
            <v>126427</v>
          </cell>
        </row>
        <row r="256">
          <cell r="A256">
            <v>2012</v>
          </cell>
          <cell r="B256">
            <v>52</v>
          </cell>
          <cell r="M256">
            <v>123901</v>
          </cell>
        </row>
        <row r="257">
          <cell r="A257">
            <v>2012</v>
          </cell>
          <cell r="B257">
            <v>53</v>
          </cell>
          <cell r="M257">
            <v>122352</v>
          </cell>
        </row>
        <row r="258">
          <cell r="A258">
            <v>2012</v>
          </cell>
          <cell r="B258">
            <v>54</v>
          </cell>
          <cell r="M258">
            <v>131941</v>
          </cell>
        </row>
        <row r="259">
          <cell r="A259">
            <v>2012</v>
          </cell>
          <cell r="B259">
            <v>55</v>
          </cell>
          <cell r="M259">
            <v>141736</v>
          </cell>
        </row>
        <row r="260">
          <cell r="A260">
            <v>2012</v>
          </cell>
          <cell r="B260">
            <v>56</v>
          </cell>
          <cell r="M260">
            <v>146035</v>
          </cell>
        </row>
        <row r="261">
          <cell r="A261">
            <v>2012</v>
          </cell>
          <cell r="B261">
            <v>57</v>
          </cell>
          <cell r="M261">
            <v>147395</v>
          </cell>
        </row>
        <row r="262">
          <cell r="A262">
            <v>2012</v>
          </cell>
          <cell r="B262">
            <v>58</v>
          </cell>
          <cell r="M262">
            <v>147599</v>
          </cell>
        </row>
        <row r="263">
          <cell r="A263">
            <v>2012</v>
          </cell>
          <cell r="B263">
            <v>59</v>
          </cell>
          <cell r="M263">
            <v>148111</v>
          </cell>
        </row>
        <row r="264">
          <cell r="A264">
            <v>2012</v>
          </cell>
          <cell r="B264">
            <v>60</v>
          </cell>
          <cell r="M264">
            <v>150373</v>
          </cell>
        </row>
        <row r="265">
          <cell r="A265">
            <v>2012</v>
          </cell>
          <cell r="B265">
            <v>61</v>
          </cell>
          <cell r="M265">
            <v>150261</v>
          </cell>
        </row>
        <row r="266">
          <cell r="A266">
            <v>2012</v>
          </cell>
          <cell r="B266">
            <v>62</v>
          </cell>
          <cell r="M266">
            <v>146846</v>
          </cell>
        </row>
        <row r="267">
          <cell r="A267">
            <v>2012</v>
          </cell>
          <cell r="B267">
            <v>63</v>
          </cell>
          <cell r="M267">
            <v>142106</v>
          </cell>
        </row>
        <row r="268">
          <cell r="A268">
            <v>2012</v>
          </cell>
          <cell r="B268">
            <v>64</v>
          </cell>
          <cell r="M268">
            <v>145561</v>
          </cell>
        </row>
        <row r="269">
          <cell r="A269">
            <v>2012</v>
          </cell>
          <cell r="B269">
            <v>65</v>
          </cell>
          <cell r="M269">
            <v>149515</v>
          </cell>
        </row>
        <row r="270">
          <cell r="A270">
            <v>2012</v>
          </cell>
          <cell r="B270">
            <v>66</v>
          </cell>
          <cell r="M270">
            <v>142990</v>
          </cell>
        </row>
        <row r="271">
          <cell r="A271">
            <v>2012</v>
          </cell>
          <cell r="B271">
            <v>67</v>
          </cell>
          <cell r="M271">
            <v>113779</v>
          </cell>
        </row>
        <row r="272">
          <cell r="A272">
            <v>2012</v>
          </cell>
          <cell r="B272">
            <v>68</v>
          </cell>
          <cell r="M272">
            <v>117323</v>
          </cell>
        </row>
        <row r="273">
          <cell r="A273">
            <v>2012</v>
          </cell>
          <cell r="B273">
            <v>69</v>
          </cell>
          <cell r="M273">
            <v>112262</v>
          </cell>
        </row>
        <row r="274">
          <cell r="A274">
            <v>2012</v>
          </cell>
          <cell r="B274">
            <v>70</v>
          </cell>
          <cell r="M274">
            <v>97418</v>
          </cell>
        </row>
        <row r="275">
          <cell r="A275">
            <v>2012</v>
          </cell>
          <cell r="B275">
            <v>71</v>
          </cell>
          <cell r="M275">
            <v>91498</v>
          </cell>
        </row>
        <row r="276">
          <cell r="A276">
            <v>2012</v>
          </cell>
          <cell r="B276">
            <v>72</v>
          </cell>
          <cell r="M276">
            <v>87900</v>
          </cell>
        </row>
        <row r="277">
          <cell r="A277">
            <v>2012</v>
          </cell>
          <cell r="B277">
            <v>73</v>
          </cell>
          <cell r="M277">
            <v>75819</v>
          </cell>
        </row>
        <row r="278">
          <cell r="A278">
            <v>2012</v>
          </cell>
          <cell r="B278">
            <v>74</v>
          </cell>
          <cell r="M278">
            <v>70967</v>
          </cell>
        </row>
        <row r="279">
          <cell r="A279">
            <v>2012</v>
          </cell>
          <cell r="B279">
            <v>75</v>
          </cell>
          <cell r="M279">
            <v>65118</v>
          </cell>
        </row>
        <row r="280">
          <cell r="A280">
            <v>2012</v>
          </cell>
          <cell r="B280">
            <v>76</v>
          </cell>
          <cell r="M280">
            <v>62071</v>
          </cell>
        </row>
        <row r="281">
          <cell r="A281">
            <v>2012</v>
          </cell>
          <cell r="B281">
            <v>77</v>
          </cell>
          <cell r="M281">
            <v>60140</v>
          </cell>
        </row>
        <row r="282">
          <cell r="A282">
            <v>2012</v>
          </cell>
          <cell r="B282">
            <v>78</v>
          </cell>
          <cell r="M282">
            <v>58486</v>
          </cell>
        </row>
        <row r="283">
          <cell r="A283">
            <v>2012</v>
          </cell>
          <cell r="B283">
            <v>79</v>
          </cell>
          <cell r="M283">
            <v>56151</v>
          </cell>
        </row>
        <row r="284">
          <cell r="A284">
            <v>2012</v>
          </cell>
          <cell r="B284">
            <v>80</v>
          </cell>
          <cell r="M284">
            <v>55856</v>
          </cell>
        </row>
        <row r="285">
          <cell r="A285">
            <v>2012</v>
          </cell>
          <cell r="B285">
            <v>81</v>
          </cell>
          <cell r="M285">
            <v>51917</v>
          </cell>
        </row>
        <row r="286">
          <cell r="A286">
            <v>2012</v>
          </cell>
          <cell r="B286">
            <v>82</v>
          </cell>
          <cell r="M286">
            <v>49088</v>
          </cell>
        </row>
        <row r="287">
          <cell r="A287">
            <v>2012</v>
          </cell>
          <cell r="B287">
            <v>83</v>
          </cell>
          <cell r="M287">
            <v>42693</v>
          </cell>
        </row>
        <row r="288">
          <cell r="A288">
            <v>2012</v>
          </cell>
          <cell r="B288">
            <v>84</v>
          </cell>
          <cell r="M288">
            <v>38479</v>
          </cell>
        </row>
        <row r="289">
          <cell r="A289">
            <v>2012</v>
          </cell>
          <cell r="B289">
            <v>85</v>
          </cell>
          <cell r="M289">
            <v>33192</v>
          </cell>
        </row>
        <row r="290">
          <cell r="A290">
            <v>2012</v>
          </cell>
          <cell r="B290">
            <v>86</v>
          </cell>
          <cell r="M290">
            <v>29154</v>
          </cell>
        </row>
        <row r="291">
          <cell r="A291">
            <v>2012</v>
          </cell>
          <cell r="B291">
            <v>87</v>
          </cell>
          <cell r="M291">
            <v>24894</v>
          </cell>
        </row>
        <row r="292">
          <cell r="A292">
            <v>2012</v>
          </cell>
          <cell r="B292">
            <v>88</v>
          </cell>
          <cell r="M292">
            <v>21180</v>
          </cell>
        </row>
        <row r="293">
          <cell r="A293">
            <v>2012</v>
          </cell>
          <cell r="B293">
            <v>89</v>
          </cell>
          <cell r="M293">
            <v>17662</v>
          </cell>
        </row>
        <row r="294">
          <cell r="A294">
            <v>2012</v>
          </cell>
          <cell r="B294">
            <v>90</v>
          </cell>
          <cell r="M294">
            <v>13706</v>
          </cell>
        </row>
        <row r="295">
          <cell r="A295">
            <v>2012</v>
          </cell>
          <cell r="B295">
            <v>91</v>
          </cell>
          <cell r="M295">
            <v>10334</v>
          </cell>
        </row>
        <row r="296">
          <cell r="A296">
            <v>2012</v>
          </cell>
          <cell r="B296">
            <v>92</v>
          </cell>
          <cell r="M296">
            <v>6890</v>
          </cell>
        </row>
        <row r="297">
          <cell r="A297">
            <v>2012</v>
          </cell>
          <cell r="B297">
            <v>93</v>
          </cell>
          <cell r="M297">
            <v>4273</v>
          </cell>
        </row>
        <row r="298">
          <cell r="A298">
            <v>2012</v>
          </cell>
          <cell r="B298">
            <v>94</v>
          </cell>
          <cell r="M298">
            <v>1735</v>
          </cell>
        </row>
        <row r="299">
          <cell r="A299">
            <v>2012</v>
          </cell>
          <cell r="B299">
            <v>95</v>
          </cell>
          <cell r="M299">
            <v>1357</v>
          </cell>
        </row>
        <row r="300">
          <cell r="A300">
            <v>2012</v>
          </cell>
          <cell r="B300">
            <v>96</v>
          </cell>
          <cell r="M300">
            <v>968</v>
          </cell>
        </row>
        <row r="301">
          <cell r="A301">
            <v>2012</v>
          </cell>
          <cell r="B301">
            <v>97</v>
          </cell>
          <cell r="M301">
            <v>847</v>
          </cell>
        </row>
        <row r="302">
          <cell r="A302">
            <v>2012</v>
          </cell>
          <cell r="B302">
            <v>98</v>
          </cell>
          <cell r="M302">
            <v>750</v>
          </cell>
        </row>
        <row r="303">
          <cell r="A303">
            <v>2012</v>
          </cell>
          <cell r="B303">
            <v>99</v>
          </cell>
          <cell r="M303">
            <v>475</v>
          </cell>
        </row>
        <row r="304">
          <cell r="A304">
            <v>2012</v>
          </cell>
          <cell r="B304">
            <v>100</v>
          </cell>
          <cell r="M304">
            <v>731</v>
          </cell>
        </row>
        <row r="305">
          <cell r="A305">
            <v>2013</v>
          </cell>
          <cell r="B305">
            <v>0</v>
          </cell>
          <cell r="M305">
            <v>106829</v>
          </cell>
        </row>
        <row r="306">
          <cell r="A306">
            <v>2013</v>
          </cell>
          <cell r="B306">
            <v>1</v>
          </cell>
          <cell r="M306">
            <v>109138</v>
          </cell>
        </row>
        <row r="307">
          <cell r="A307">
            <v>2013</v>
          </cell>
          <cell r="B307">
            <v>2</v>
          </cell>
          <cell r="M307">
            <v>109287</v>
          </cell>
        </row>
        <row r="308">
          <cell r="A308">
            <v>2013</v>
          </cell>
          <cell r="B308">
            <v>3</v>
          </cell>
          <cell r="M308">
            <v>119584</v>
          </cell>
        </row>
        <row r="309">
          <cell r="A309">
            <v>2013</v>
          </cell>
          <cell r="B309">
            <v>4</v>
          </cell>
          <cell r="M309">
            <v>121424</v>
          </cell>
        </row>
        <row r="310">
          <cell r="A310">
            <v>2013</v>
          </cell>
          <cell r="B310">
            <v>5</v>
          </cell>
          <cell r="M310">
            <v>122960</v>
          </cell>
        </row>
        <row r="311">
          <cell r="A311">
            <v>2013</v>
          </cell>
          <cell r="B311">
            <v>6</v>
          </cell>
          <cell r="M311">
            <v>118383</v>
          </cell>
        </row>
        <row r="312">
          <cell r="A312">
            <v>2013</v>
          </cell>
          <cell r="B312">
            <v>7</v>
          </cell>
          <cell r="M312">
            <v>108796</v>
          </cell>
        </row>
        <row r="313">
          <cell r="A313">
            <v>2013</v>
          </cell>
          <cell r="B313">
            <v>8</v>
          </cell>
          <cell r="M313">
            <v>102953</v>
          </cell>
        </row>
        <row r="314">
          <cell r="A314">
            <v>2013</v>
          </cell>
          <cell r="B314">
            <v>9</v>
          </cell>
          <cell r="M314">
            <v>98232</v>
          </cell>
        </row>
        <row r="315">
          <cell r="A315">
            <v>2013</v>
          </cell>
          <cell r="B315">
            <v>10</v>
          </cell>
          <cell r="M315">
            <v>94365</v>
          </cell>
        </row>
        <row r="316">
          <cell r="A316">
            <v>2013</v>
          </cell>
          <cell r="B316">
            <v>11</v>
          </cell>
          <cell r="M316">
            <v>93468</v>
          </cell>
        </row>
        <row r="317">
          <cell r="A317">
            <v>2013</v>
          </cell>
          <cell r="B317">
            <v>12</v>
          </cell>
          <cell r="M317">
            <v>91617</v>
          </cell>
        </row>
        <row r="318">
          <cell r="A318">
            <v>2013</v>
          </cell>
          <cell r="B318">
            <v>13</v>
          </cell>
          <cell r="M318">
            <v>90911</v>
          </cell>
        </row>
        <row r="319">
          <cell r="A319">
            <v>2013</v>
          </cell>
          <cell r="B319">
            <v>14</v>
          </cell>
          <cell r="M319">
            <v>89508</v>
          </cell>
        </row>
        <row r="320">
          <cell r="A320">
            <v>2013</v>
          </cell>
          <cell r="B320">
            <v>15</v>
          </cell>
          <cell r="M320">
            <v>90391</v>
          </cell>
        </row>
        <row r="321">
          <cell r="A321">
            <v>2013</v>
          </cell>
          <cell r="B321">
            <v>16</v>
          </cell>
          <cell r="M321">
            <v>90933</v>
          </cell>
        </row>
        <row r="322">
          <cell r="A322">
            <v>2013</v>
          </cell>
          <cell r="B322">
            <v>17</v>
          </cell>
          <cell r="M322">
            <v>91494</v>
          </cell>
        </row>
        <row r="323">
          <cell r="A323">
            <v>2013</v>
          </cell>
          <cell r="B323">
            <v>18</v>
          </cell>
          <cell r="M323">
            <v>98017</v>
          </cell>
        </row>
        <row r="324">
          <cell r="A324">
            <v>2013</v>
          </cell>
          <cell r="B324">
            <v>19</v>
          </cell>
          <cell r="M324">
            <v>109039</v>
          </cell>
        </row>
        <row r="325">
          <cell r="A325">
            <v>2013</v>
          </cell>
          <cell r="B325">
            <v>20</v>
          </cell>
          <cell r="M325">
            <v>122771</v>
          </cell>
        </row>
        <row r="326">
          <cell r="A326">
            <v>2013</v>
          </cell>
          <cell r="B326">
            <v>21</v>
          </cell>
          <cell r="M326">
            <v>123932</v>
          </cell>
        </row>
        <row r="327">
          <cell r="A327">
            <v>2013</v>
          </cell>
          <cell r="B327">
            <v>22</v>
          </cell>
          <cell r="M327">
            <v>131616</v>
          </cell>
        </row>
        <row r="328">
          <cell r="A328">
            <v>2013</v>
          </cell>
          <cell r="B328">
            <v>23</v>
          </cell>
          <cell r="M328">
            <v>133783</v>
          </cell>
        </row>
        <row r="329">
          <cell r="A329">
            <v>2013</v>
          </cell>
          <cell r="B329">
            <v>24</v>
          </cell>
          <cell r="M329">
            <v>132912</v>
          </cell>
        </row>
        <row r="330">
          <cell r="A330">
            <v>2013</v>
          </cell>
          <cell r="B330">
            <v>25</v>
          </cell>
          <cell r="M330">
            <v>138487</v>
          </cell>
        </row>
        <row r="331">
          <cell r="A331">
            <v>2013</v>
          </cell>
          <cell r="B331">
            <v>26</v>
          </cell>
          <cell r="M331">
            <v>137509</v>
          </cell>
        </row>
        <row r="332">
          <cell r="A332">
            <v>2013</v>
          </cell>
          <cell r="B332">
            <v>27</v>
          </cell>
          <cell r="M332">
            <v>140335</v>
          </cell>
        </row>
        <row r="333">
          <cell r="A333">
            <v>2013</v>
          </cell>
          <cell r="B333">
            <v>28</v>
          </cell>
          <cell r="M333">
            <v>143855</v>
          </cell>
        </row>
        <row r="334">
          <cell r="A334">
            <v>2013</v>
          </cell>
          <cell r="B334">
            <v>29</v>
          </cell>
          <cell r="M334">
            <v>144573</v>
          </cell>
        </row>
        <row r="335">
          <cell r="A335">
            <v>2013</v>
          </cell>
          <cell r="B335">
            <v>30</v>
          </cell>
          <cell r="M335">
            <v>145179</v>
          </cell>
        </row>
        <row r="336">
          <cell r="A336">
            <v>2013</v>
          </cell>
          <cell r="B336">
            <v>31</v>
          </cell>
          <cell r="M336">
            <v>148660</v>
          </cell>
        </row>
        <row r="337">
          <cell r="A337">
            <v>2013</v>
          </cell>
          <cell r="B337">
            <v>32</v>
          </cell>
          <cell r="M337">
            <v>149711</v>
          </cell>
        </row>
        <row r="338">
          <cell r="A338">
            <v>2013</v>
          </cell>
          <cell r="B338">
            <v>33</v>
          </cell>
          <cell r="M338">
            <v>158482</v>
          </cell>
        </row>
        <row r="339">
          <cell r="A339">
            <v>2013</v>
          </cell>
          <cell r="B339">
            <v>34</v>
          </cell>
          <cell r="M339">
            <v>174784</v>
          </cell>
        </row>
        <row r="340">
          <cell r="A340">
            <v>2013</v>
          </cell>
          <cell r="B340">
            <v>35</v>
          </cell>
          <cell r="M340">
            <v>180264</v>
          </cell>
        </row>
        <row r="341">
          <cell r="A341">
            <v>2013</v>
          </cell>
          <cell r="B341">
            <v>36</v>
          </cell>
          <cell r="M341">
            <v>182967</v>
          </cell>
        </row>
        <row r="342">
          <cell r="A342">
            <v>2013</v>
          </cell>
          <cell r="B342">
            <v>37</v>
          </cell>
          <cell r="M342">
            <v>187606</v>
          </cell>
        </row>
        <row r="343">
          <cell r="A343">
            <v>2013</v>
          </cell>
          <cell r="B343">
            <v>38</v>
          </cell>
          <cell r="M343">
            <v>190858</v>
          </cell>
        </row>
        <row r="344">
          <cell r="A344">
            <v>2013</v>
          </cell>
          <cell r="B344">
            <v>39</v>
          </cell>
          <cell r="M344">
            <v>192702</v>
          </cell>
        </row>
        <row r="345">
          <cell r="A345">
            <v>2013</v>
          </cell>
          <cell r="B345">
            <v>40</v>
          </cell>
          <cell r="M345">
            <v>180457</v>
          </cell>
        </row>
        <row r="346">
          <cell r="A346">
            <v>2013</v>
          </cell>
          <cell r="B346">
            <v>41</v>
          </cell>
          <cell r="M346">
            <v>163530</v>
          </cell>
        </row>
        <row r="347">
          <cell r="A347">
            <v>2013</v>
          </cell>
          <cell r="B347">
            <v>42</v>
          </cell>
          <cell r="M347">
            <v>154061</v>
          </cell>
        </row>
        <row r="348">
          <cell r="A348">
            <v>2013</v>
          </cell>
          <cell r="B348">
            <v>43</v>
          </cell>
          <cell r="M348">
            <v>148039</v>
          </cell>
        </row>
        <row r="349">
          <cell r="A349">
            <v>2013</v>
          </cell>
          <cell r="B349">
            <v>44</v>
          </cell>
          <cell r="M349">
            <v>142296</v>
          </cell>
        </row>
        <row r="350">
          <cell r="A350">
            <v>2013</v>
          </cell>
          <cell r="B350">
            <v>45</v>
          </cell>
          <cell r="M350">
            <v>135435</v>
          </cell>
        </row>
        <row r="351">
          <cell r="A351">
            <v>2013</v>
          </cell>
          <cell r="B351">
            <v>46</v>
          </cell>
          <cell r="M351">
            <v>135668</v>
          </cell>
        </row>
        <row r="352">
          <cell r="A352">
            <v>2013</v>
          </cell>
          <cell r="B352">
            <v>47</v>
          </cell>
          <cell r="M352">
            <v>137192</v>
          </cell>
        </row>
        <row r="353">
          <cell r="A353">
            <v>2013</v>
          </cell>
          <cell r="B353">
            <v>48</v>
          </cell>
          <cell r="M353">
            <v>142359</v>
          </cell>
        </row>
        <row r="354">
          <cell r="A354">
            <v>2013</v>
          </cell>
          <cell r="B354">
            <v>49</v>
          </cell>
          <cell r="M354">
            <v>148734</v>
          </cell>
        </row>
        <row r="355">
          <cell r="A355">
            <v>2013</v>
          </cell>
          <cell r="B355">
            <v>50</v>
          </cell>
          <cell r="M355">
            <v>143388</v>
          </cell>
        </row>
        <row r="356">
          <cell r="A356">
            <v>2013</v>
          </cell>
          <cell r="B356">
            <v>51</v>
          </cell>
          <cell r="M356">
            <v>128990</v>
          </cell>
        </row>
        <row r="357">
          <cell r="A357">
            <v>2013</v>
          </cell>
          <cell r="B357">
            <v>52</v>
          </cell>
          <cell r="M357">
            <v>125706</v>
          </cell>
        </row>
        <row r="358">
          <cell r="A358">
            <v>2013</v>
          </cell>
          <cell r="B358">
            <v>53</v>
          </cell>
          <cell r="M358">
            <v>123143</v>
          </cell>
        </row>
        <row r="359">
          <cell r="A359">
            <v>2013</v>
          </cell>
          <cell r="B359">
            <v>54</v>
          </cell>
          <cell r="M359">
            <v>121537</v>
          </cell>
        </row>
        <row r="360">
          <cell r="A360">
            <v>2013</v>
          </cell>
          <cell r="B360">
            <v>55</v>
          </cell>
          <cell r="M360">
            <v>131058</v>
          </cell>
        </row>
        <row r="361">
          <cell r="A361">
            <v>2013</v>
          </cell>
          <cell r="B361">
            <v>56</v>
          </cell>
          <cell r="M361">
            <v>140638</v>
          </cell>
        </row>
        <row r="362">
          <cell r="A362">
            <v>2013</v>
          </cell>
          <cell r="B362">
            <v>57</v>
          </cell>
          <cell r="M362">
            <v>144921</v>
          </cell>
        </row>
        <row r="363">
          <cell r="A363">
            <v>2013</v>
          </cell>
          <cell r="B363">
            <v>58</v>
          </cell>
          <cell r="M363">
            <v>146182</v>
          </cell>
        </row>
        <row r="364">
          <cell r="A364">
            <v>2013</v>
          </cell>
          <cell r="B364">
            <v>59</v>
          </cell>
          <cell r="M364">
            <v>146224</v>
          </cell>
        </row>
        <row r="365">
          <cell r="A365">
            <v>2013</v>
          </cell>
          <cell r="B365">
            <v>60</v>
          </cell>
          <cell r="M365">
            <v>146674</v>
          </cell>
        </row>
        <row r="366">
          <cell r="A366">
            <v>2013</v>
          </cell>
          <cell r="B366">
            <v>61</v>
          </cell>
          <cell r="M366">
            <v>148762</v>
          </cell>
        </row>
        <row r="367">
          <cell r="A367">
            <v>2013</v>
          </cell>
          <cell r="B367">
            <v>62</v>
          </cell>
          <cell r="M367">
            <v>148496</v>
          </cell>
        </row>
        <row r="368">
          <cell r="A368">
            <v>2013</v>
          </cell>
          <cell r="B368">
            <v>63</v>
          </cell>
          <cell r="M368">
            <v>144962</v>
          </cell>
        </row>
        <row r="369">
          <cell r="A369">
            <v>2013</v>
          </cell>
          <cell r="B369">
            <v>64</v>
          </cell>
          <cell r="M369">
            <v>140108</v>
          </cell>
        </row>
        <row r="370">
          <cell r="A370">
            <v>2013</v>
          </cell>
          <cell r="B370">
            <v>65</v>
          </cell>
          <cell r="M370">
            <v>143345</v>
          </cell>
        </row>
        <row r="371">
          <cell r="A371">
            <v>2013</v>
          </cell>
          <cell r="B371">
            <v>66</v>
          </cell>
          <cell r="M371">
            <v>147057</v>
          </cell>
        </row>
        <row r="372">
          <cell r="A372">
            <v>2013</v>
          </cell>
          <cell r="B372">
            <v>67</v>
          </cell>
          <cell r="M372">
            <v>140439</v>
          </cell>
        </row>
        <row r="373">
          <cell r="A373">
            <v>2013</v>
          </cell>
          <cell r="B373">
            <v>68</v>
          </cell>
          <cell r="M373">
            <v>111582</v>
          </cell>
        </row>
        <row r="374">
          <cell r="A374">
            <v>2013</v>
          </cell>
          <cell r="B374">
            <v>69</v>
          </cell>
          <cell r="M374">
            <v>114833</v>
          </cell>
        </row>
        <row r="375">
          <cell r="A375">
            <v>2013</v>
          </cell>
          <cell r="B375">
            <v>70</v>
          </cell>
          <cell r="M375">
            <v>109720</v>
          </cell>
        </row>
        <row r="376">
          <cell r="A376">
            <v>2013</v>
          </cell>
          <cell r="B376">
            <v>71</v>
          </cell>
          <cell r="M376">
            <v>95128</v>
          </cell>
        </row>
        <row r="377">
          <cell r="A377">
            <v>2013</v>
          </cell>
          <cell r="B377">
            <v>72</v>
          </cell>
          <cell r="M377">
            <v>89095</v>
          </cell>
        </row>
        <row r="378">
          <cell r="A378">
            <v>2013</v>
          </cell>
          <cell r="B378">
            <v>73</v>
          </cell>
          <cell r="M378">
            <v>85385</v>
          </cell>
        </row>
        <row r="379">
          <cell r="A379">
            <v>2013</v>
          </cell>
          <cell r="B379">
            <v>74</v>
          </cell>
          <cell r="M379">
            <v>73444</v>
          </cell>
        </row>
        <row r="380">
          <cell r="A380">
            <v>2013</v>
          </cell>
          <cell r="B380">
            <v>75</v>
          </cell>
          <cell r="M380">
            <v>68567</v>
          </cell>
        </row>
        <row r="381">
          <cell r="A381">
            <v>2013</v>
          </cell>
          <cell r="B381">
            <v>76</v>
          </cell>
          <cell r="M381">
            <v>62528</v>
          </cell>
        </row>
        <row r="382">
          <cell r="A382">
            <v>2013</v>
          </cell>
          <cell r="B382">
            <v>77</v>
          </cell>
          <cell r="M382">
            <v>59459</v>
          </cell>
        </row>
        <row r="383">
          <cell r="A383">
            <v>2013</v>
          </cell>
          <cell r="B383">
            <v>78</v>
          </cell>
          <cell r="M383">
            <v>57318</v>
          </cell>
        </row>
        <row r="384">
          <cell r="A384">
            <v>2013</v>
          </cell>
          <cell r="B384">
            <v>79</v>
          </cell>
          <cell r="M384">
            <v>55595</v>
          </cell>
        </row>
        <row r="385">
          <cell r="A385">
            <v>2013</v>
          </cell>
          <cell r="B385">
            <v>80</v>
          </cell>
          <cell r="M385">
            <v>52917</v>
          </cell>
        </row>
        <row r="386">
          <cell r="A386">
            <v>2013</v>
          </cell>
          <cell r="B386">
            <v>81</v>
          </cell>
          <cell r="M386">
            <v>52289</v>
          </cell>
        </row>
        <row r="387">
          <cell r="A387">
            <v>2013</v>
          </cell>
          <cell r="B387">
            <v>82</v>
          </cell>
          <cell r="M387">
            <v>48217</v>
          </cell>
        </row>
        <row r="388">
          <cell r="A388">
            <v>2013</v>
          </cell>
          <cell r="B388">
            <v>83</v>
          </cell>
          <cell r="M388">
            <v>45031</v>
          </cell>
        </row>
        <row r="389">
          <cell r="A389">
            <v>2013</v>
          </cell>
          <cell r="B389">
            <v>84</v>
          </cell>
          <cell r="M389">
            <v>38742</v>
          </cell>
        </row>
        <row r="390">
          <cell r="A390">
            <v>2013</v>
          </cell>
          <cell r="B390">
            <v>85</v>
          </cell>
          <cell r="M390">
            <v>34446</v>
          </cell>
        </row>
        <row r="391">
          <cell r="A391">
            <v>2013</v>
          </cell>
          <cell r="B391">
            <v>86</v>
          </cell>
          <cell r="M391">
            <v>29219</v>
          </cell>
        </row>
        <row r="392">
          <cell r="A392">
            <v>2013</v>
          </cell>
          <cell r="B392">
            <v>87</v>
          </cell>
          <cell r="M392">
            <v>25406</v>
          </cell>
        </row>
        <row r="393">
          <cell r="A393">
            <v>2013</v>
          </cell>
          <cell r="B393">
            <v>88</v>
          </cell>
          <cell r="M393">
            <v>21322</v>
          </cell>
        </row>
        <row r="394">
          <cell r="A394">
            <v>2013</v>
          </cell>
          <cell r="B394">
            <v>89</v>
          </cell>
          <cell r="M394">
            <v>17767</v>
          </cell>
        </row>
        <row r="395">
          <cell r="A395">
            <v>2013</v>
          </cell>
          <cell r="B395">
            <v>90</v>
          </cell>
          <cell r="M395">
            <v>14496</v>
          </cell>
        </row>
        <row r="396">
          <cell r="A396">
            <v>2013</v>
          </cell>
          <cell r="B396">
            <v>91</v>
          </cell>
          <cell r="M396">
            <v>11020</v>
          </cell>
        </row>
        <row r="397">
          <cell r="A397">
            <v>2013</v>
          </cell>
          <cell r="B397">
            <v>92</v>
          </cell>
          <cell r="M397">
            <v>8106</v>
          </cell>
        </row>
        <row r="398">
          <cell r="A398">
            <v>2013</v>
          </cell>
          <cell r="B398">
            <v>93</v>
          </cell>
          <cell r="M398">
            <v>5279</v>
          </cell>
        </row>
        <row r="399">
          <cell r="A399">
            <v>2013</v>
          </cell>
          <cell r="B399">
            <v>94</v>
          </cell>
          <cell r="M399">
            <v>3143</v>
          </cell>
        </row>
        <row r="400">
          <cell r="A400">
            <v>2013</v>
          </cell>
          <cell r="B400">
            <v>95</v>
          </cell>
          <cell r="M400">
            <v>1239</v>
          </cell>
        </row>
        <row r="401">
          <cell r="A401">
            <v>2013</v>
          </cell>
          <cell r="B401">
            <v>96</v>
          </cell>
          <cell r="M401">
            <v>962</v>
          </cell>
        </row>
        <row r="402">
          <cell r="A402">
            <v>2013</v>
          </cell>
          <cell r="B402">
            <v>97</v>
          </cell>
          <cell r="M402">
            <v>664</v>
          </cell>
        </row>
        <row r="403">
          <cell r="A403">
            <v>2013</v>
          </cell>
          <cell r="B403">
            <v>98</v>
          </cell>
          <cell r="M403">
            <v>538</v>
          </cell>
        </row>
        <row r="404">
          <cell r="A404">
            <v>2013</v>
          </cell>
          <cell r="B404">
            <v>99</v>
          </cell>
          <cell r="M404">
            <v>491</v>
          </cell>
        </row>
        <row r="405">
          <cell r="A405">
            <v>2013</v>
          </cell>
          <cell r="B405">
            <v>100</v>
          </cell>
          <cell r="M405">
            <v>755</v>
          </cell>
        </row>
        <row r="406">
          <cell r="A406">
            <v>2014</v>
          </cell>
          <cell r="B406">
            <v>0</v>
          </cell>
          <cell r="M406">
            <v>109943</v>
          </cell>
        </row>
        <row r="407">
          <cell r="A407">
            <v>2014</v>
          </cell>
          <cell r="B407">
            <v>1</v>
          </cell>
          <cell r="M407">
            <v>108273</v>
          </cell>
        </row>
        <row r="408">
          <cell r="A408">
            <v>2014</v>
          </cell>
          <cell r="B408">
            <v>2</v>
          </cell>
          <cell r="M408">
            <v>109591</v>
          </cell>
        </row>
        <row r="409">
          <cell r="A409">
            <v>2014</v>
          </cell>
          <cell r="B409">
            <v>3</v>
          </cell>
          <cell r="M409">
            <v>109520</v>
          </cell>
        </row>
        <row r="410">
          <cell r="A410">
            <v>2014</v>
          </cell>
          <cell r="B410">
            <v>4</v>
          </cell>
          <cell r="M410">
            <v>119742</v>
          </cell>
        </row>
        <row r="411">
          <cell r="A411">
            <v>2014</v>
          </cell>
          <cell r="B411">
            <v>5</v>
          </cell>
          <cell r="M411">
            <v>121515</v>
          </cell>
        </row>
        <row r="412">
          <cell r="A412">
            <v>2014</v>
          </cell>
          <cell r="B412">
            <v>6</v>
          </cell>
          <cell r="M412">
            <v>123046</v>
          </cell>
        </row>
        <row r="413">
          <cell r="A413">
            <v>2014</v>
          </cell>
          <cell r="B413">
            <v>7</v>
          </cell>
          <cell r="M413">
            <v>118473</v>
          </cell>
        </row>
        <row r="414">
          <cell r="A414">
            <v>2014</v>
          </cell>
          <cell r="B414">
            <v>8</v>
          </cell>
          <cell r="M414">
            <v>108823</v>
          </cell>
        </row>
        <row r="415">
          <cell r="A415">
            <v>2014</v>
          </cell>
          <cell r="B415">
            <v>9</v>
          </cell>
          <cell r="M415">
            <v>103047</v>
          </cell>
        </row>
        <row r="416">
          <cell r="A416">
            <v>2014</v>
          </cell>
          <cell r="B416">
            <v>10</v>
          </cell>
          <cell r="M416">
            <v>98306</v>
          </cell>
        </row>
        <row r="417">
          <cell r="A417">
            <v>2014</v>
          </cell>
          <cell r="B417">
            <v>11</v>
          </cell>
          <cell r="M417">
            <v>94454</v>
          </cell>
        </row>
        <row r="418">
          <cell r="A418">
            <v>2014</v>
          </cell>
          <cell r="B418">
            <v>12</v>
          </cell>
          <cell r="M418">
            <v>93588</v>
          </cell>
        </row>
        <row r="419">
          <cell r="A419">
            <v>2014</v>
          </cell>
          <cell r="B419">
            <v>13</v>
          </cell>
          <cell r="M419">
            <v>91699</v>
          </cell>
        </row>
        <row r="420">
          <cell r="A420">
            <v>2014</v>
          </cell>
          <cell r="B420">
            <v>14</v>
          </cell>
          <cell r="M420">
            <v>91025</v>
          </cell>
        </row>
        <row r="421">
          <cell r="A421">
            <v>2014</v>
          </cell>
          <cell r="B421">
            <v>15</v>
          </cell>
          <cell r="M421">
            <v>89606</v>
          </cell>
        </row>
        <row r="422">
          <cell r="A422">
            <v>2014</v>
          </cell>
          <cell r="B422">
            <v>16</v>
          </cell>
          <cell r="M422">
            <v>90526</v>
          </cell>
        </row>
        <row r="423">
          <cell r="A423">
            <v>2014</v>
          </cell>
          <cell r="B423">
            <v>17</v>
          </cell>
          <cell r="M423">
            <v>91520</v>
          </cell>
        </row>
        <row r="424">
          <cell r="A424">
            <v>2014</v>
          </cell>
          <cell r="B424">
            <v>18</v>
          </cell>
          <cell r="M424">
            <v>92658</v>
          </cell>
        </row>
        <row r="425">
          <cell r="A425">
            <v>2014</v>
          </cell>
          <cell r="B425">
            <v>19</v>
          </cell>
          <cell r="M425">
            <v>98773</v>
          </cell>
        </row>
        <row r="426">
          <cell r="A426">
            <v>2014</v>
          </cell>
          <cell r="B426">
            <v>20</v>
          </cell>
          <cell r="M426">
            <v>109541</v>
          </cell>
        </row>
        <row r="427">
          <cell r="A427">
            <v>2014</v>
          </cell>
          <cell r="B427">
            <v>21</v>
          </cell>
          <cell r="M427">
            <v>123267</v>
          </cell>
        </row>
        <row r="428">
          <cell r="A428">
            <v>2014</v>
          </cell>
          <cell r="B428">
            <v>22</v>
          </cell>
          <cell r="M428">
            <v>124463</v>
          </cell>
        </row>
        <row r="429">
          <cell r="A429">
            <v>2014</v>
          </cell>
          <cell r="B429">
            <v>23</v>
          </cell>
          <cell r="M429">
            <v>132275</v>
          </cell>
        </row>
        <row r="430">
          <cell r="A430">
            <v>2014</v>
          </cell>
          <cell r="B430">
            <v>24</v>
          </cell>
          <cell r="M430">
            <v>134443</v>
          </cell>
        </row>
        <row r="431">
          <cell r="A431">
            <v>2014</v>
          </cell>
          <cell r="B431">
            <v>25</v>
          </cell>
          <cell r="M431">
            <v>133700</v>
          </cell>
        </row>
        <row r="432">
          <cell r="A432">
            <v>2014</v>
          </cell>
          <cell r="B432">
            <v>26</v>
          </cell>
          <cell r="M432">
            <v>139302</v>
          </cell>
        </row>
        <row r="433">
          <cell r="A433">
            <v>2014</v>
          </cell>
          <cell r="B433">
            <v>27</v>
          </cell>
          <cell r="M433">
            <v>138286</v>
          </cell>
        </row>
        <row r="434">
          <cell r="A434">
            <v>2014</v>
          </cell>
          <cell r="B434">
            <v>28</v>
          </cell>
          <cell r="M434">
            <v>141122</v>
          </cell>
        </row>
        <row r="435">
          <cell r="A435">
            <v>2014</v>
          </cell>
          <cell r="B435">
            <v>29</v>
          </cell>
          <cell r="M435">
            <v>144529</v>
          </cell>
        </row>
        <row r="436">
          <cell r="A436">
            <v>2014</v>
          </cell>
          <cell r="B436">
            <v>30</v>
          </cell>
          <cell r="M436">
            <v>145164</v>
          </cell>
        </row>
        <row r="437">
          <cell r="A437">
            <v>2014</v>
          </cell>
          <cell r="B437">
            <v>31</v>
          </cell>
          <cell r="M437">
            <v>145758</v>
          </cell>
        </row>
        <row r="438">
          <cell r="A438">
            <v>2014</v>
          </cell>
          <cell r="B438">
            <v>32</v>
          </cell>
          <cell r="M438">
            <v>149105</v>
          </cell>
        </row>
        <row r="439">
          <cell r="A439">
            <v>2014</v>
          </cell>
          <cell r="B439">
            <v>33</v>
          </cell>
          <cell r="M439">
            <v>150161</v>
          </cell>
        </row>
        <row r="440">
          <cell r="A440">
            <v>2014</v>
          </cell>
          <cell r="B440">
            <v>34</v>
          </cell>
          <cell r="M440">
            <v>158814</v>
          </cell>
        </row>
        <row r="441">
          <cell r="A441">
            <v>2014</v>
          </cell>
          <cell r="B441">
            <v>35</v>
          </cell>
          <cell r="M441">
            <v>174990</v>
          </cell>
        </row>
        <row r="442">
          <cell r="A442">
            <v>2014</v>
          </cell>
          <cell r="B442">
            <v>36</v>
          </cell>
          <cell r="M442">
            <v>180460</v>
          </cell>
        </row>
        <row r="443">
          <cell r="A443">
            <v>2014</v>
          </cell>
          <cell r="B443">
            <v>37</v>
          </cell>
          <cell r="M443">
            <v>183112</v>
          </cell>
        </row>
        <row r="444">
          <cell r="A444">
            <v>2014</v>
          </cell>
          <cell r="B444">
            <v>38</v>
          </cell>
          <cell r="M444">
            <v>187749</v>
          </cell>
        </row>
        <row r="445">
          <cell r="A445">
            <v>2014</v>
          </cell>
          <cell r="B445">
            <v>39</v>
          </cell>
          <cell r="M445">
            <v>190919</v>
          </cell>
        </row>
        <row r="446">
          <cell r="A446">
            <v>2014</v>
          </cell>
          <cell r="B446">
            <v>40</v>
          </cell>
          <cell r="M446">
            <v>192700</v>
          </cell>
        </row>
        <row r="447">
          <cell r="A447">
            <v>2014</v>
          </cell>
          <cell r="B447">
            <v>41</v>
          </cell>
          <cell r="M447">
            <v>180475</v>
          </cell>
        </row>
        <row r="448">
          <cell r="A448">
            <v>2014</v>
          </cell>
          <cell r="B448">
            <v>42</v>
          </cell>
          <cell r="M448">
            <v>163541</v>
          </cell>
        </row>
        <row r="449">
          <cell r="A449">
            <v>2014</v>
          </cell>
          <cell r="B449">
            <v>43</v>
          </cell>
          <cell r="M449">
            <v>154049</v>
          </cell>
        </row>
        <row r="450">
          <cell r="A450">
            <v>2014</v>
          </cell>
          <cell r="B450">
            <v>44</v>
          </cell>
          <cell r="M450">
            <v>147964</v>
          </cell>
        </row>
        <row r="451">
          <cell r="A451">
            <v>2014</v>
          </cell>
          <cell r="B451">
            <v>45</v>
          </cell>
          <cell r="M451">
            <v>142252</v>
          </cell>
        </row>
        <row r="452">
          <cell r="A452">
            <v>2014</v>
          </cell>
          <cell r="B452">
            <v>46</v>
          </cell>
          <cell r="M452">
            <v>135373</v>
          </cell>
        </row>
        <row r="453">
          <cell r="A453">
            <v>2014</v>
          </cell>
          <cell r="B453">
            <v>47</v>
          </cell>
          <cell r="M453">
            <v>135533</v>
          </cell>
        </row>
        <row r="454">
          <cell r="A454">
            <v>2014</v>
          </cell>
          <cell r="B454">
            <v>48</v>
          </cell>
          <cell r="M454">
            <v>136975</v>
          </cell>
        </row>
        <row r="455">
          <cell r="A455">
            <v>2014</v>
          </cell>
          <cell r="B455">
            <v>49</v>
          </cell>
          <cell r="M455">
            <v>142157</v>
          </cell>
        </row>
        <row r="456">
          <cell r="A456">
            <v>2014</v>
          </cell>
          <cell r="B456">
            <v>50</v>
          </cell>
          <cell r="M456">
            <v>148424</v>
          </cell>
        </row>
        <row r="457">
          <cell r="A457">
            <v>2014</v>
          </cell>
          <cell r="B457">
            <v>51</v>
          </cell>
          <cell r="M457">
            <v>143051</v>
          </cell>
        </row>
        <row r="458">
          <cell r="A458">
            <v>2014</v>
          </cell>
          <cell r="B458">
            <v>52</v>
          </cell>
          <cell r="M458">
            <v>128623</v>
          </cell>
        </row>
        <row r="459">
          <cell r="A459">
            <v>2014</v>
          </cell>
          <cell r="B459">
            <v>53</v>
          </cell>
          <cell r="M459">
            <v>125307</v>
          </cell>
        </row>
        <row r="460">
          <cell r="A460">
            <v>2014</v>
          </cell>
          <cell r="B460">
            <v>54</v>
          </cell>
          <cell r="M460">
            <v>122688</v>
          </cell>
        </row>
        <row r="461">
          <cell r="A461">
            <v>2014</v>
          </cell>
          <cell r="B461">
            <v>55</v>
          </cell>
          <cell r="M461">
            <v>121007</v>
          </cell>
        </row>
        <row r="462">
          <cell r="A462">
            <v>2014</v>
          </cell>
          <cell r="B462">
            <v>56</v>
          </cell>
          <cell r="M462">
            <v>130361</v>
          </cell>
        </row>
        <row r="463">
          <cell r="A463">
            <v>2014</v>
          </cell>
          <cell r="B463">
            <v>57</v>
          </cell>
          <cell r="M463">
            <v>139741</v>
          </cell>
        </row>
        <row r="464">
          <cell r="A464">
            <v>2014</v>
          </cell>
          <cell r="B464">
            <v>58</v>
          </cell>
          <cell r="M464">
            <v>143922</v>
          </cell>
        </row>
        <row r="465">
          <cell r="A465">
            <v>2014</v>
          </cell>
          <cell r="B465">
            <v>59</v>
          </cell>
          <cell r="M465">
            <v>145083</v>
          </cell>
        </row>
        <row r="466">
          <cell r="A466">
            <v>2014</v>
          </cell>
          <cell r="B466">
            <v>60</v>
          </cell>
          <cell r="M466">
            <v>145000</v>
          </cell>
        </row>
        <row r="467">
          <cell r="A467">
            <v>2014</v>
          </cell>
          <cell r="B467">
            <v>61</v>
          </cell>
          <cell r="M467">
            <v>145276</v>
          </cell>
        </row>
        <row r="468">
          <cell r="A468">
            <v>2014</v>
          </cell>
          <cell r="B468">
            <v>62</v>
          </cell>
          <cell r="M468">
            <v>147107</v>
          </cell>
        </row>
        <row r="469">
          <cell r="A469">
            <v>2014</v>
          </cell>
          <cell r="B469">
            <v>63</v>
          </cell>
          <cell r="M469">
            <v>146805</v>
          </cell>
        </row>
        <row r="470">
          <cell r="A470">
            <v>2014</v>
          </cell>
          <cell r="B470">
            <v>64</v>
          </cell>
          <cell r="M470">
            <v>143167</v>
          </cell>
        </row>
        <row r="471">
          <cell r="A471">
            <v>2014</v>
          </cell>
          <cell r="B471">
            <v>65</v>
          </cell>
          <cell r="M471">
            <v>138122</v>
          </cell>
        </row>
        <row r="472">
          <cell r="A472">
            <v>2014</v>
          </cell>
          <cell r="B472">
            <v>66</v>
          </cell>
          <cell r="M472">
            <v>141149</v>
          </cell>
        </row>
        <row r="473">
          <cell r="A473">
            <v>2014</v>
          </cell>
          <cell r="B473">
            <v>67</v>
          </cell>
          <cell r="M473">
            <v>144653</v>
          </cell>
        </row>
        <row r="474">
          <cell r="A474">
            <v>2014</v>
          </cell>
          <cell r="B474">
            <v>68</v>
          </cell>
          <cell r="M474">
            <v>137836</v>
          </cell>
        </row>
        <row r="475">
          <cell r="A475">
            <v>2014</v>
          </cell>
          <cell r="B475">
            <v>69</v>
          </cell>
          <cell r="M475">
            <v>109291</v>
          </cell>
        </row>
        <row r="476">
          <cell r="A476">
            <v>2014</v>
          </cell>
          <cell r="B476">
            <v>70</v>
          </cell>
          <cell r="M476">
            <v>112426</v>
          </cell>
        </row>
        <row r="477">
          <cell r="A477">
            <v>2014</v>
          </cell>
          <cell r="B477">
            <v>71</v>
          </cell>
          <cell r="M477">
            <v>107148</v>
          </cell>
        </row>
        <row r="478">
          <cell r="A478">
            <v>2014</v>
          </cell>
          <cell r="B478">
            <v>72</v>
          </cell>
          <cell r="M478">
            <v>92820</v>
          </cell>
        </row>
        <row r="479">
          <cell r="A479">
            <v>2014</v>
          </cell>
          <cell r="B479">
            <v>73</v>
          </cell>
          <cell r="M479">
            <v>86731</v>
          </cell>
        </row>
        <row r="480">
          <cell r="A480">
            <v>2014</v>
          </cell>
          <cell r="B480">
            <v>74</v>
          </cell>
          <cell r="M480">
            <v>82918</v>
          </cell>
        </row>
        <row r="481">
          <cell r="A481">
            <v>2014</v>
          </cell>
          <cell r="B481">
            <v>75</v>
          </cell>
          <cell r="M481">
            <v>71120</v>
          </cell>
        </row>
        <row r="482">
          <cell r="A482">
            <v>2014</v>
          </cell>
          <cell r="B482">
            <v>76</v>
          </cell>
          <cell r="M482">
            <v>66187</v>
          </cell>
        </row>
        <row r="483">
          <cell r="A483">
            <v>2014</v>
          </cell>
          <cell r="B483">
            <v>77</v>
          </cell>
          <cell r="M483">
            <v>59991</v>
          </cell>
        </row>
        <row r="484">
          <cell r="A484">
            <v>2014</v>
          </cell>
          <cell r="B484">
            <v>78</v>
          </cell>
          <cell r="M484">
            <v>56859</v>
          </cell>
        </row>
        <row r="485">
          <cell r="A485">
            <v>2014</v>
          </cell>
          <cell r="B485">
            <v>79</v>
          </cell>
          <cell r="M485">
            <v>54457</v>
          </cell>
        </row>
        <row r="486">
          <cell r="A486">
            <v>2014</v>
          </cell>
          <cell r="B486">
            <v>80</v>
          </cell>
          <cell r="M486">
            <v>52569</v>
          </cell>
        </row>
        <row r="487">
          <cell r="A487">
            <v>2014</v>
          </cell>
          <cell r="B487">
            <v>81</v>
          </cell>
          <cell r="M487">
            <v>49680</v>
          </cell>
        </row>
        <row r="488">
          <cell r="A488">
            <v>2014</v>
          </cell>
          <cell r="B488">
            <v>82</v>
          </cell>
          <cell r="M488">
            <v>48740</v>
          </cell>
        </row>
        <row r="489">
          <cell r="A489">
            <v>2014</v>
          </cell>
          <cell r="B489">
            <v>83</v>
          </cell>
          <cell r="M489">
            <v>44513</v>
          </cell>
        </row>
        <row r="490">
          <cell r="A490">
            <v>2014</v>
          </cell>
          <cell r="B490">
            <v>84</v>
          </cell>
          <cell r="M490">
            <v>41097</v>
          </cell>
        </row>
        <row r="491">
          <cell r="A491">
            <v>2014</v>
          </cell>
          <cell r="B491">
            <v>85</v>
          </cell>
          <cell r="M491">
            <v>35010</v>
          </cell>
        </row>
        <row r="492">
          <cell r="A492">
            <v>2014</v>
          </cell>
          <cell r="B492">
            <v>86</v>
          </cell>
          <cell r="M492">
            <v>30654</v>
          </cell>
        </row>
        <row r="493">
          <cell r="A493">
            <v>2014</v>
          </cell>
          <cell r="B493">
            <v>87</v>
          </cell>
          <cell r="M493">
            <v>25597</v>
          </cell>
        </row>
        <row r="494">
          <cell r="A494">
            <v>2014</v>
          </cell>
          <cell r="B494">
            <v>88</v>
          </cell>
          <cell r="M494">
            <v>21928</v>
          </cell>
        </row>
        <row r="495">
          <cell r="A495">
            <v>2014</v>
          </cell>
          <cell r="B495">
            <v>89</v>
          </cell>
          <cell r="M495">
            <v>18070</v>
          </cell>
        </row>
        <row r="496">
          <cell r="A496">
            <v>2014</v>
          </cell>
          <cell r="B496">
            <v>90</v>
          </cell>
          <cell r="M496">
            <v>14637</v>
          </cell>
        </row>
        <row r="497">
          <cell r="A497">
            <v>2014</v>
          </cell>
          <cell r="B497">
            <v>91</v>
          </cell>
          <cell r="M497">
            <v>11803</v>
          </cell>
        </row>
        <row r="498">
          <cell r="A498">
            <v>2014</v>
          </cell>
          <cell r="B498">
            <v>92</v>
          </cell>
          <cell r="M498">
            <v>8697</v>
          </cell>
        </row>
        <row r="499">
          <cell r="A499">
            <v>2014</v>
          </cell>
          <cell r="B499">
            <v>93</v>
          </cell>
          <cell r="M499">
            <v>6308</v>
          </cell>
        </row>
        <row r="500">
          <cell r="A500">
            <v>2014</v>
          </cell>
          <cell r="B500">
            <v>94</v>
          </cell>
          <cell r="M500">
            <v>3929</v>
          </cell>
        </row>
        <row r="501">
          <cell r="A501">
            <v>2014</v>
          </cell>
          <cell r="B501">
            <v>95</v>
          </cell>
          <cell r="M501">
            <v>2274</v>
          </cell>
        </row>
        <row r="502">
          <cell r="A502">
            <v>2014</v>
          </cell>
          <cell r="B502">
            <v>96</v>
          </cell>
          <cell r="M502">
            <v>904</v>
          </cell>
        </row>
        <row r="503">
          <cell r="A503">
            <v>2014</v>
          </cell>
          <cell r="B503">
            <v>97</v>
          </cell>
          <cell r="M503">
            <v>684</v>
          </cell>
        </row>
        <row r="504">
          <cell r="A504">
            <v>2014</v>
          </cell>
          <cell r="B504">
            <v>98</v>
          </cell>
          <cell r="M504">
            <v>452</v>
          </cell>
        </row>
        <row r="505">
          <cell r="A505">
            <v>2014</v>
          </cell>
          <cell r="B505">
            <v>99</v>
          </cell>
          <cell r="M505">
            <v>354</v>
          </cell>
        </row>
        <row r="506">
          <cell r="A506">
            <v>2014</v>
          </cell>
          <cell r="B506">
            <v>100</v>
          </cell>
          <cell r="M506">
            <v>798</v>
          </cell>
        </row>
        <row r="507">
          <cell r="A507">
            <v>2015</v>
          </cell>
          <cell r="B507">
            <v>0</v>
          </cell>
          <cell r="M507">
            <v>110777</v>
          </cell>
        </row>
        <row r="508">
          <cell r="A508">
            <v>2015</v>
          </cell>
          <cell r="B508">
            <v>1</v>
          </cell>
          <cell r="M508">
            <v>111185</v>
          </cell>
        </row>
        <row r="509">
          <cell r="A509">
            <v>2015</v>
          </cell>
          <cell r="B509">
            <v>2</v>
          </cell>
          <cell r="M509">
            <v>108700</v>
          </cell>
        </row>
        <row r="510">
          <cell r="A510">
            <v>2015</v>
          </cell>
          <cell r="B510">
            <v>3</v>
          </cell>
          <cell r="M510">
            <v>109868</v>
          </cell>
        </row>
        <row r="511">
          <cell r="A511">
            <v>2015</v>
          </cell>
          <cell r="B511">
            <v>4</v>
          </cell>
          <cell r="M511">
            <v>109664</v>
          </cell>
        </row>
        <row r="512">
          <cell r="A512">
            <v>2015</v>
          </cell>
          <cell r="B512">
            <v>5</v>
          </cell>
          <cell r="M512">
            <v>119845</v>
          </cell>
        </row>
        <row r="513">
          <cell r="A513">
            <v>2015</v>
          </cell>
          <cell r="B513">
            <v>6</v>
          </cell>
          <cell r="M513">
            <v>121579</v>
          </cell>
        </row>
        <row r="514">
          <cell r="A514">
            <v>2015</v>
          </cell>
          <cell r="B514">
            <v>7</v>
          </cell>
          <cell r="M514">
            <v>123099</v>
          </cell>
        </row>
        <row r="515">
          <cell r="A515">
            <v>2015</v>
          </cell>
          <cell r="B515">
            <v>8</v>
          </cell>
          <cell r="M515">
            <v>118524</v>
          </cell>
        </row>
        <row r="516">
          <cell r="A516">
            <v>2015</v>
          </cell>
          <cell r="B516">
            <v>9</v>
          </cell>
          <cell r="M516">
            <v>108910</v>
          </cell>
        </row>
        <row r="517">
          <cell r="A517">
            <v>2015</v>
          </cell>
          <cell r="B517">
            <v>10</v>
          </cell>
          <cell r="M517">
            <v>103119</v>
          </cell>
        </row>
        <row r="518">
          <cell r="A518">
            <v>2015</v>
          </cell>
          <cell r="B518">
            <v>11</v>
          </cell>
          <cell r="M518">
            <v>98393</v>
          </cell>
        </row>
        <row r="519">
          <cell r="A519">
            <v>2015</v>
          </cell>
          <cell r="B519">
            <v>12</v>
          </cell>
          <cell r="M519">
            <v>94559</v>
          </cell>
        </row>
        <row r="520">
          <cell r="A520">
            <v>2015</v>
          </cell>
          <cell r="B520">
            <v>13</v>
          </cell>
          <cell r="M520">
            <v>93682</v>
          </cell>
        </row>
        <row r="521">
          <cell r="A521">
            <v>2015</v>
          </cell>
          <cell r="B521">
            <v>14</v>
          </cell>
          <cell r="M521">
            <v>91812</v>
          </cell>
        </row>
        <row r="522">
          <cell r="A522">
            <v>2015</v>
          </cell>
          <cell r="B522">
            <v>15</v>
          </cell>
          <cell r="M522">
            <v>91183</v>
          </cell>
        </row>
        <row r="523">
          <cell r="A523">
            <v>2015</v>
          </cell>
          <cell r="B523">
            <v>16</v>
          </cell>
          <cell r="M523">
            <v>89772</v>
          </cell>
        </row>
        <row r="524">
          <cell r="A524">
            <v>2015</v>
          </cell>
          <cell r="B524">
            <v>17</v>
          </cell>
          <cell r="M524">
            <v>91176</v>
          </cell>
        </row>
        <row r="525">
          <cell r="A525">
            <v>2015</v>
          </cell>
          <cell r="B525">
            <v>18</v>
          </cell>
          <cell r="M525">
            <v>92520</v>
          </cell>
        </row>
        <row r="526">
          <cell r="A526">
            <v>2015</v>
          </cell>
          <cell r="B526">
            <v>19</v>
          </cell>
          <cell r="M526">
            <v>93352</v>
          </cell>
        </row>
        <row r="527">
          <cell r="A527">
            <v>2015</v>
          </cell>
          <cell r="B527">
            <v>20</v>
          </cell>
          <cell r="M527">
            <v>99065</v>
          </cell>
        </row>
        <row r="528">
          <cell r="A528">
            <v>2015</v>
          </cell>
          <cell r="B528">
            <v>21</v>
          </cell>
          <cell r="M528">
            <v>109940</v>
          </cell>
        </row>
        <row r="529">
          <cell r="A529">
            <v>2015</v>
          </cell>
          <cell r="B529">
            <v>22</v>
          </cell>
          <cell r="M529">
            <v>123693</v>
          </cell>
        </row>
        <row r="530">
          <cell r="A530">
            <v>2015</v>
          </cell>
          <cell r="B530">
            <v>23</v>
          </cell>
          <cell r="M530">
            <v>124938</v>
          </cell>
        </row>
        <row r="531">
          <cell r="A531">
            <v>2015</v>
          </cell>
          <cell r="B531">
            <v>24</v>
          </cell>
          <cell r="M531">
            <v>132886</v>
          </cell>
        </row>
        <row r="532">
          <cell r="A532">
            <v>2015</v>
          </cell>
          <cell r="B532">
            <v>25</v>
          </cell>
          <cell r="M532">
            <v>135079</v>
          </cell>
        </row>
        <row r="533">
          <cell r="A533">
            <v>2015</v>
          </cell>
          <cell r="B533">
            <v>26</v>
          </cell>
          <cell r="M533">
            <v>134395</v>
          </cell>
        </row>
        <row r="534">
          <cell r="A534">
            <v>2015</v>
          </cell>
          <cell r="B534">
            <v>27</v>
          </cell>
          <cell r="M534">
            <v>139966</v>
          </cell>
        </row>
        <row r="535">
          <cell r="A535">
            <v>2015</v>
          </cell>
          <cell r="B535">
            <v>28</v>
          </cell>
          <cell r="M535">
            <v>138976</v>
          </cell>
        </row>
        <row r="536">
          <cell r="A536">
            <v>2015</v>
          </cell>
          <cell r="B536">
            <v>29</v>
          </cell>
          <cell r="M536">
            <v>141688</v>
          </cell>
        </row>
        <row r="537">
          <cell r="A537">
            <v>2015</v>
          </cell>
          <cell r="B537">
            <v>30</v>
          </cell>
          <cell r="M537">
            <v>145027</v>
          </cell>
        </row>
        <row r="538">
          <cell r="A538">
            <v>2015</v>
          </cell>
          <cell r="B538">
            <v>31</v>
          </cell>
          <cell r="M538">
            <v>145632</v>
          </cell>
        </row>
        <row r="539">
          <cell r="A539">
            <v>2015</v>
          </cell>
          <cell r="B539">
            <v>32</v>
          </cell>
          <cell r="M539">
            <v>146032</v>
          </cell>
        </row>
        <row r="540">
          <cell r="A540">
            <v>2015</v>
          </cell>
          <cell r="B540">
            <v>33</v>
          </cell>
          <cell r="M540">
            <v>149369</v>
          </cell>
        </row>
        <row r="541">
          <cell r="A541">
            <v>2015</v>
          </cell>
          <cell r="B541">
            <v>34</v>
          </cell>
          <cell r="M541">
            <v>150308</v>
          </cell>
        </row>
        <row r="542">
          <cell r="A542">
            <v>2015</v>
          </cell>
          <cell r="B542">
            <v>35</v>
          </cell>
          <cell r="M542">
            <v>158854</v>
          </cell>
        </row>
        <row r="543">
          <cell r="A543">
            <v>2015</v>
          </cell>
          <cell r="B543">
            <v>36</v>
          </cell>
          <cell r="M543">
            <v>175067</v>
          </cell>
        </row>
        <row r="544">
          <cell r="A544">
            <v>2015</v>
          </cell>
          <cell r="B544">
            <v>37</v>
          </cell>
          <cell r="M544">
            <v>180466</v>
          </cell>
        </row>
        <row r="545">
          <cell r="A545">
            <v>2015</v>
          </cell>
          <cell r="B545">
            <v>38</v>
          </cell>
          <cell r="M545">
            <v>183031</v>
          </cell>
        </row>
        <row r="546">
          <cell r="A546">
            <v>2015</v>
          </cell>
          <cell r="B546">
            <v>39</v>
          </cell>
          <cell r="M546">
            <v>187668</v>
          </cell>
        </row>
        <row r="547">
          <cell r="A547">
            <v>2015</v>
          </cell>
          <cell r="B547">
            <v>40</v>
          </cell>
          <cell r="M547">
            <v>190800</v>
          </cell>
        </row>
        <row r="548">
          <cell r="A548">
            <v>2015</v>
          </cell>
          <cell r="B548">
            <v>41</v>
          </cell>
          <cell r="M548">
            <v>192537</v>
          </cell>
        </row>
        <row r="549">
          <cell r="A549">
            <v>2015</v>
          </cell>
          <cell r="B549">
            <v>42</v>
          </cell>
          <cell r="M549">
            <v>180306</v>
          </cell>
        </row>
        <row r="550">
          <cell r="A550">
            <v>2015</v>
          </cell>
          <cell r="B550">
            <v>43</v>
          </cell>
          <cell r="M550">
            <v>163413</v>
          </cell>
        </row>
        <row r="551">
          <cell r="A551">
            <v>2015</v>
          </cell>
          <cell r="B551">
            <v>44</v>
          </cell>
          <cell r="M551">
            <v>153885</v>
          </cell>
        </row>
        <row r="552">
          <cell r="A552">
            <v>2015</v>
          </cell>
          <cell r="B552">
            <v>45</v>
          </cell>
          <cell r="M552">
            <v>147763</v>
          </cell>
        </row>
        <row r="553">
          <cell r="A553">
            <v>2015</v>
          </cell>
          <cell r="B553">
            <v>46</v>
          </cell>
          <cell r="M553">
            <v>142037</v>
          </cell>
        </row>
        <row r="554">
          <cell r="A554">
            <v>2015</v>
          </cell>
          <cell r="B554">
            <v>47</v>
          </cell>
          <cell r="M554">
            <v>135143</v>
          </cell>
        </row>
        <row r="555">
          <cell r="A555">
            <v>2015</v>
          </cell>
          <cell r="B555">
            <v>48</v>
          </cell>
          <cell r="M555">
            <v>135202</v>
          </cell>
        </row>
        <row r="556">
          <cell r="A556">
            <v>2015</v>
          </cell>
          <cell r="B556">
            <v>49</v>
          </cell>
          <cell r="M556">
            <v>136687</v>
          </cell>
        </row>
        <row r="557">
          <cell r="A557">
            <v>2015</v>
          </cell>
          <cell r="B557">
            <v>50</v>
          </cell>
          <cell r="M557">
            <v>141732</v>
          </cell>
        </row>
        <row r="558">
          <cell r="A558">
            <v>2015</v>
          </cell>
          <cell r="B558">
            <v>51</v>
          </cell>
          <cell r="M558">
            <v>147966</v>
          </cell>
        </row>
        <row r="559">
          <cell r="A559">
            <v>2015</v>
          </cell>
          <cell r="B559">
            <v>52</v>
          </cell>
          <cell r="M559">
            <v>142575</v>
          </cell>
        </row>
        <row r="560">
          <cell r="A560">
            <v>2015</v>
          </cell>
          <cell r="B560">
            <v>53</v>
          </cell>
          <cell r="M560">
            <v>128055</v>
          </cell>
        </row>
        <row r="561">
          <cell r="A561">
            <v>2015</v>
          </cell>
          <cell r="B561">
            <v>54</v>
          </cell>
          <cell r="M561">
            <v>124734</v>
          </cell>
        </row>
        <row r="562">
          <cell r="A562">
            <v>2015</v>
          </cell>
          <cell r="B562">
            <v>55</v>
          </cell>
          <cell r="M562">
            <v>122059</v>
          </cell>
        </row>
        <row r="563">
          <cell r="A563">
            <v>2015</v>
          </cell>
          <cell r="B563">
            <v>56</v>
          </cell>
          <cell r="M563">
            <v>120276</v>
          </cell>
        </row>
        <row r="564">
          <cell r="A564">
            <v>2015</v>
          </cell>
          <cell r="B564">
            <v>57</v>
          </cell>
          <cell r="M564">
            <v>129573</v>
          </cell>
        </row>
        <row r="565">
          <cell r="A565">
            <v>2015</v>
          </cell>
          <cell r="B565">
            <v>58</v>
          </cell>
          <cell r="M565">
            <v>138703</v>
          </cell>
        </row>
        <row r="566">
          <cell r="A566">
            <v>2015</v>
          </cell>
          <cell r="B566">
            <v>59</v>
          </cell>
          <cell r="M566">
            <v>142828</v>
          </cell>
        </row>
        <row r="567">
          <cell r="A567">
            <v>2015</v>
          </cell>
          <cell r="B567">
            <v>60</v>
          </cell>
          <cell r="M567">
            <v>143843</v>
          </cell>
        </row>
        <row r="568">
          <cell r="A568">
            <v>2015</v>
          </cell>
          <cell r="B568">
            <v>61</v>
          </cell>
          <cell r="M568">
            <v>143591</v>
          </cell>
        </row>
        <row r="569">
          <cell r="A569">
            <v>2015</v>
          </cell>
          <cell r="B569">
            <v>62</v>
          </cell>
          <cell r="M569">
            <v>143728</v>
          </cell>
        </row>
        <row r="570">
          <cell r="A570">
            <v>2015</v>
          </cell>
          <cell r="B570">
            <v>63</v>
          </cell>
          <cell r="M570">
            <v>145330</v>
          </cell>
        </row>
        <row r="571">
          <cell r="A571">
            <v>2015</v>
          </cell>
          <cell r="B571">
            <v>64</v>
          </cell>
          <cell r="M571">
            <v>144866</v>
          </cell>
        </row>
        <row r="572">
          <cell r="A572">
            <v>2015</v>
          </cell>
          <cell r="B572">
            <v>65</v>
          </cell>
          <cell r="M572">
            <v>141084</v>
          </cell>
        </row>
        <row r="573">
          <cell r="A573">
            <v>2015</v>
          </cell>
          <cell r="B573">
            <v>66</v>
          </cell>
          <cell r="M573">
            <v>136002</v>
          </cell>
        </row>
        <row r="574">
          <cell r="A574">
            <v>2015</v>
          </cell>
          <cell r="B574">
            <v>67</v>
          </cell>
          <cell r="M574">
            <v>138846</v>
          </cell>
        </row>
        <row r="575">
          <cell r="A575">
            <v>2015</v>
          </cell>
          <cell r="B575">
            <v>68</v>
          </cell>
          <cell r="M575">
            <v>141943</v>
          </cell>
        </row>
        <row r="576">
          <cell r="A576">
            <v>2015</v>
          </cell>
          <cell r="B576">
            <v>69</v>
          </cell>
          <cell r="M576">
            <v>135117</v>
          </cell>
        </row>
        <row r="577">
          <cell r="A577">
            <v>2015</v>
          </cell>
          <cell r="B577">
            <v>70</v>
          </cell>
          <cell r="M577">
            <v>106842</v>
          </cell>
        </row>
        <row r="578">
          <cell r="A578">
            <v>2015</v>
          </cell>
          <cell r="B578">
            <v>71</v>
          </cell>
          <cell r="M578">
            <v>109727</v>
          </cell>
        </row>
        <row r="579">
          <cell r="A579">
            <v>2015</v>
          </cell>
          <cell r="B579">
            <v>72</v>
          </cell>
          <cell r="M579">
            <v>104349</v>
          </cell>
        </row>
        <row r="580">
          <cell r="A580">
            <v>2015</v>
          </cell>
          <cell r="B580">
            <v>73</v>
          </cell>
          <cell r="M580">
            <v>90210</v>
          </cell>
        </row>
        <row r="581">
          <cell r="A581">
            <v>2015</v>
          </cell>
          <cell r="B581">
            <v>74</v>
          </cell>
          <cell r="M581">
            <v>84061</v>
          </cell>
        </row>
        <row r="582">
          <cell r="A582">
            <v>2015</v>
          </cell>
          <cell r="B582">
            <v>75</v>
          </cell>
          <cell r="M582">
            <v>80181</v>
          </cell>
        </row>
        <row r="583">
          <cell r="A583">
            <v>2015</v>
          </cell>
          <cell r="B583">
            <v>76</v>
          </cell>
          <cell r="M583">
            <v>68571</v>
          </cell>
        </row>
        <row r="584">
          <cell r="A584">
            <v>2015</v>
          </cell>
          <cell r="B584">
            <v>77</v>
          </cell>
          <cell r="M584">
            <v>63493</v>
          </cell>
        </row>
        <row r="585">
          <cell r="A585">
            <v>2015</v>
          </cell>
          <cell r="B585">
            <v>78</v>
          </cell>
          <cell r="M585">
            <v>57356</v>
          </cell>
        </row>
        <row r="586">
          <cell r="A586">
            <v>2015</v>
          </cell>
          <cell r="B586">
            <v>79</v>
          </cell>
          <cell r="M586">
            <v>54094</v>
          </cell>
        </row>
        <row r="587">
          <cell r="A587">
            <v>2015</v>
          </cell>
          <cell r="B587">
            <v>80</v>
          </cell>
          <cell r="M587">
            <v>51430</v>
          </cell>
        </row>
        <row r="588">
          <cell r="A588">
            <v>2015</v>
          </cell>
          <cell r="B588">
            <v>81</v>
          </cell>
          <cell r="M588">
            <v>49167</v>
          </cell>
        </row>
        <row r="589">
          <cell r="A589">
            <v>2015</v>
          </cell>
          <cell r="B589">
            <v>82</v>
          </cell>
          <cell r="M589">
            <v>46039</v>
          </cell>
        </row>
        <row r="590">
          <cell r="A590">
            <v>2015</v>
          </cell>
          <cell r="B590">
            <v>83</v>
          </cell>
          <cell r="M590">
            <v>44855</v>
          </cell>
        </row>
        <row r="591">
          <cell r="A591">
            <v>2015</v>
          </cell>
          <cell r="B591">
            <v>84</v>
          </cell>
          <cell r="M591">
            <v>40514</v>
          </cell>
        </row>
        <row r="592">
          <cell r="A592">
            <v>2015</v>
          </cell>
          <cell r="B592">
            <v>85</v>
          </cell>
          <cell r="M592">
            <v>36901</v>
          </cell>
        </row>
        <row r="593">
          <cell r="A593">
            <v>2015</v>
          </cell>
          <cell r="B593">
            <v>86</v>
          </cell>
          <cell r="M593">
            <v>31043</v>
          </cell>
        </row>
        <row r="594">
          <cell r="A594">
            <v>2015</v>
          </cell>
          <cell r="B594">
            <v>87</v>
          </cell>
          <cell r="M594">
            <v>26724</v>
          </cell>
        </row>
        <row r="595">
          <cell r="A595">
            <v>2015</v>
          </cell>
          <cell r="B595">
            <v>88</v>
          </cell>
          <cell r="M595">
            <v>21981</v>
          </cell>
        </row>
        <row r="596">
          <cell r="A596">
            <v>2015</v>
          </cell>
          <cell r="B596">
            <v>89</v>
          </cell>
          <cell r="M596">
            <v>18374</v>
          </cell>
        </row>
        <row r="597">
          <cell r="A597">
            <v>2015</v>
          </cell>
          <cell r="B597">
            <v>90</v>
          </cell>
          <cell r="M597">
            <v>14803</v>
          </cell>
        </row>
        <row r="598">
          <cell r="A598">
            <v>2015</v>
          </cell>
          <cell r="B598">
            <v>91</v>
          </cell>
          <cell r="M598">
            <v>11747</v>
          </cell>
        </row>
        <row r="599">
          <cell r="A599">
            <v>2015</v>
          </cell>
          <cell r="B599">
            <v>92</v>
          </cell>
          <cell r="M599">
            <v>9242</v>
          </cell>
        </row>
        <row r="600">
          <cell r="A600">
            <v>2015</v>
          </cell>
          <cell r="B600">
            <v>93</v>
          </cell>
          <cell r="M600">
            <v>6606</v>
          </cell>
        </row>
        <row r="601">
          <cell r="A601">
            <v>2015</v>
          </cell>
          <cell r="B601">
            <v>94</v>
          </cell>
          <cell r="M601">
            <v>4688</v>
          </cell>
        </row>
        <row r="602">
          <cell r="A602">
            <v>2015</v>
          </cell>
          <cell r="B602">
            <v>95</v>
          </cell>
          <cell r="M602">
            <v>2799</v>
          </cell>
        </row>
        <row r="603">
          <cell r="A603">
            <v>2015</v>
          </cell>
          <cell r="B603">
            <v>96</v>
          </cell>
          <cell r="M603">
            <v>1574</v>
          </cell>
        </row>
        <row r="604">
          <cell r="A604">
            <v>2015</v>
          </cell>
          <cell r="B604">
            <v>97</v>
          </cell>
          <cell r="M604">
            <v>581</v>
          </cell>
        </row>
        <row r="605">
          <cell r="A605">
            <v>2015</v>
          </cell>
          <cell r="B605">
            <v>98</v>
          </cell>
          <cell r="M605">
            <v>443</v>
          </cell>
        </row>
        <row r="606">
          <cell r="A606">
            <v>2015</v>
          </cell>
          <cell r="B606">
            <v>99</v>
          </cell>
          <cell r="M606">
            <v>292</v>
          </cell>
        </row>
        <row r="607">
          <cell r="A607">
            <v>2015</v>
          </cell>
          <cell r="B607">
            <v>100</v>
          </cell>
          <cell r="M607">
            <v>733</v>
          </cell>
        </row>
        <row r="608">
          <cell r="A608">
            <v>2016</v>
          </cell>
          <cell r="B608">
            <v>0</v>
          </cell>
          <cell r="M608">
            <v>112544</v>
          </cell>
        </row>
        <row r="609">
          <cell r="A609">
            <v>2016</v>
          </cell>
          <cell r="B609">
            <v>1</v>
          </cell>
          <cell r="M609">
            <v>111765</v>
          </cell>
        </row>
        <row r="610">
          <cell r="A610">
            <v>2016</v>
          </cell>
          <cell r="B610">
            <v>2</v>
          </cell>
          <cell r="M610">
            <v>111538</v>
          </cell>
        </row>
        <row r="611">
          <cell r="A611">
            <v>2016</v>
          </cell>
          <cell r="B611">
            <v>3</v>
          </cell>
          <cell r="M611">
            <v>108974</v>
          </cell>
        </row>
        <row r="612">
          <cell r="A612">
            <v>2016</v>
          </cell>
          <cell r="B612">
            <v>4</v>
          </cell>
          <cell r="M612">
            <v>110013</v>
          </cell>
        </row>
        <row r="613">
          <cell r="A613">
            <v>2016</v>
          </cell>
          <cell r="B613">
            <v>5</v>
          </cell>
          <cell r="M613">
            <v>109815</v>
          </cell>
        </row>
        <row r="614">
          <cell r="A614">
            <v>2016</v>
          </cell>
          <cell r="B614">
            <v>6</v>
          </cell>
          <cell r="M614">
            <v>119954</v>
          </cell>
        </row>
        <row r="615">
          <cell r="A615">
            <v>2016</v>
          </cell>
          <cell r="B615">
            <v>7</v>
          </cell>
          <cell r="M615">
            <v>121624</v>
          </cell>
        </row>
        <row r="616">
          <cell r="A616">
            <v>2016</v>
          </cell>
          <cell r="B616">
            <v>8</v>
          </cell>
          <cell r="M616">
            <v>123128</v>
          </cell>
        </row>
        <row r="617">
          <cell r="A617">
            <v>2016</v>
          </cell>
          <cell r="B617">
            <v>9</v>
          </cell>
          <cell r="M617">
            <v>118647</v>
          </cell>
        </row>
        <row r="618">
          <cell r="A618">
            <v>2016</v>
          </cell>
          <cell r="B618">
            <v>10</v>
          </cell>
          <cell r="M618">
            <v>109021</v>
          </cell>
        </row>
        <row r="619">
          <cell r="A619">
            <v>2016</v>
          </cell>
          <cell r="B619">
            <v>11</v>
          </cell>
          <cell r="M619">
            <v>103242</v>
          </cell>
        </row>
        <row r="620">
          <cell r="A620">
            <v>2016</v>
          </cell>
          <cell r="B620">
            <v>12</v>
          </cell>
          <cell r="M620">
            <v>98504</v>
          </cell>
        </row>
        <row r="621">
          <cell r="A621">
            <v>2016</v>
          </cell>
          <cell r="B621">
            <v>13</v>
          </cell>
          <cell r="M621">
            <v>94693</v>
          </cell>
        </row>
        <row r="622">
          <cell r="A622">
            <v>2016</v>
          </cell>
          <cell r="B622">
            <v>14</v>
          </cell>
          <cell r="M622">
            <v>93813</v>
          </cell>
        </row>
        <row r="623">
          <cell r="A623">
            <v>2016</v>
          </cell>
          <cell r="B623">
            <v>15</v>
          </cell>
          <cell r="M623">
            <v>92013</v>
          </cell>
        </row>
        <row r="624">
          <cell r="A624">
            <v>2016</v>
          </cell>
          <cell r="B624">
            <v>16</v>
          </cell>
          <cell r="M624">
            <v>91393</v>
          </cell>
        </row>
        <row r="625">
          <cell r="A625">
            <v>2016</v>
          </cell>
          <cell r="B625">
            <v>17</v>
          </cell>
          <cell r="M625">
            <v>90270</v>
          </cell>
        </row>
        <row r="626">
          <cell r="A626">
            <v>2016</v>
          </cell>
          <cell r="B626">
            <v>18</v>
          </cell>
          <cell r="M626">
            <v>91866</v>
          </cell>
        </row>
        <row r="627">
          <cell r="A627">
            <v>2016</v>
          </cell>
          <cell r="B627">
            <v>19</v>
          </cell>
          <cell r="M627">
            <v>93131</v>
          </cell>
        </row>
        <row r="628">
          <cell r="A628">
            <v>2016</v>
          </cell>
          <cell r="B628">
            <v>20</v>
          </cell>
          <cell r="M628">
            <v>93763</v>
          </cell>
        </row>
        <row r="629">
          <cell r="A629">
            <v>2016</v>
          </cell>
          <cell r="B629">
            <v>21</v>
          </cell>
          <cell r="M629">
            <v>99549</v>
          </cell>
        </row>
        <row r="630">
          <cell r="A630">
            <v>2016</v>
          </cell>
          <cell r="B630">
            <v>22</v>
          </cell>
          <cell r="M630">
            <v>110390</v>
          </cell>
        </row>
        <row r="631">
          <cell r="A631">
            <v>2016</v>
          </cell>
          <cell r="B631">
            <v>23</v>
          </cell>
          <cell r="M631">
            <v>124288</v>
          </cell>
        </row>
        <row r="632">
          <cell r="A632">
            <v>2016</v>
          </cell>
          <cell r="B632">
            <v>24</v>
          </cell>
          <cell r="M632">
            <v>125711</v>
          </cell>
        </row>
        <row r="633">
          <cell r="A633">
            <v>2016</v>
          </cell>
          <cell r="B633">
            <v>25</v>
          </cell>
          <cell r="M633">
            <v>133835</v>
          </cell>
        </row>
        <row r="634">
          <cell r="A634">
            <v>2016</v>
          </cell>
          <cell r="B634">
            <v>26</v>
          </cell>
          <cell r="M634">
            <v>135989</v>
          </cell>
        </row>
        <row r="635">
          <cell r="A635">
            <v>2016</v>
          </cell>
          <cell r="B635">
            <v>27</v>
          </cell>
          <cell r="M635">
            <v>135247</v>
          </cell>
        </row>
        <row r="636">
          <cell r="A636">
            <v>2016</v>
          </cell>
          <cell r="B636">
            <v>28</v>
          </cell>
          <cell r="M636">
            <v>140771</v>
          </cell>
        </row>
        <row r="637">
          <cell r="A637">
            <v>2016</v>
          </cell>
          <cell r="B637">
            <v>29</v>
          </cell>
          <cell r="M637">
            <v>139751</v>
          </cell>
        </row>
        <row r="638">
          <cell r="A638">
            <v>2016</v>
          </cell>
          <cell r="B638">
            <v>30</v>
          </cell>
          <cell r="M638">
            <v>142381</v>
          </cell>
        </row>
        <row r="639">
          <cell r="A639">
            <v>2016</v>
          </cell>
          <cell r="B639">
            <v>31</v>
          </cell>
          <cell r="M639">
            <v>145622</v>
          </cell>
        </row>
        <row r="640">
          <cell r="A640">
            <v>2016</v>
          </cell>
          <cell r="B640">
            <v>32</v>
          </cell>
          <cell r="M640">
            <v>146146</v>
          </cell>
        </row>
        <row r="641">
          <cell r="A641">
            <v>2016</v>
          </cell>
          <cell r="B641">
            <v>33</v>
          </cell>
          <cell r="M641">
            <v>146516</v>
          </cell>
        </row>
        <row r="642">
          <cell r="A642">
            <v>2016</v>
          </cell>
          <cell r="B642">
            <v>34</v>
          </cell>
          <cell r="M642">
            <v>149742</v>
          </cell>
        </row>
        <row r="643">
          <cell r="A643">
            <v>2016</v>
          </cell>
          <cell r="B643">
            <v>35</v>
          </cell>
          <cell r="M643">
            <v>150676</v>
          </cell>
        </row>
        <row r="644">
          <cell r="A644">
            <v>2016</v>
          </cell>
          <cell r="B644">
            <v>36</v>
          </cell>
          <cell r="M644">
            <v>159060</v>
          </cell>
        </row>
        <row r="645">
          <cell r="A645">
            <v>2016</v>
          </cell>
          <cell r="B645">
            <v>37</v>
          </cell>
          <cell r="M645">
            <v>175200</v>
          </cell>
        </row>
        <row r="646">
          <cell r="A646">
            <v>2016</v>
          </cell>
          <cell r="B646">
            <v>38</v>
          </cell>
          <cell r="M646">
            <v>180589</v>
          </cell>
        </row>
        <row r="647">
          <cell r="A647">
            <v>2016</v>
          </cell>
          <cell r="B647">
            <v>39</v>
          </cell>
          <cell r="M647">
            <v>183164</v>
          </cell>
        </row>
        <row r="648">
          <cell r="A648">
            <v>2016</v>
          </cell>
          <cell r="B648">
            <v>40</v>
          </cell>
          <cell r="M648">
            <v>187645</v>
          </cell>
        </row>
        <row r="649">
          <cell r="A649">
            <v>2016</v>
          </cell>
          <cell r="B649">
            <v>41</v>
          </cell>
          <cell r="M649">
            <v>190739</v>
          </cell>
        </row>
        <row r="650">
          <cell r="A650">
            <v>2016</v>
          </cell>
          <cell r="B650">
            <v>42</v>
          </cell>
          <cell r="M650">
            <v>192486</v>
          </cell>
        </row>
        <row r="651">
          <cell r="A651">
            <v>2016</v>
          </cell>
          <cell r="B651">
            <v>43</v>
          </cell>
          <cell r="M651">
            <v>180192</v>
          </cell>
        </row>
        <row r="652">
          <cell r="A652">
            <v>2016</v>
          </cell>
          <cell r="B652">
            <v>44</v>
          </cell>
          <cell r="M652">
            <v>163276</v>
          </cell>
        </row>
        <row r="653">
          <cell r="A653">
            <v>2016</v>
          </cell>
          <cell r="B653">
            <v>45</v>
          </cell>
          <cell r="M653">
            <v>153760</v>
          </cell>
        </row>
        <row r="654">
          <cell r="A654">
            <v>2016</v>
          </cell>
          <cell r="B654">
            <v>46</v>
          </cell>
          <cell r="M654">
            <v>147627</v>
          </cell>
        </row>
        <row r="655">
          <cell r="A655">
            <v>2016</v>
          </cell>
          <cell r="B655">
            <v>47</v>
          </cell>
          <cell r="M655">
            <v>141789</v>
          </cell>
        </row>
        <row r="656">
          <cell r="A656">
            <v>2016</v>
          </cell>
          <cell r="B656">
            <v>48</v>
          </cell>
          <cell r="M656">
            <v>134896</v>
          </cell>
        </row>
        <row r="657">
          <cell r="A657">
            <v>2016</v>
          </cell>
          <cell r="B657">
            <v>49</v>
          </cell>
          <cell r="M657">
            <v>134930</v>
          </cell>
        </row>
        <row r="658">
          <cell r="A658">
            <v>2016</v>
          </cell>
          <cell r="B658">
            <v>50</v>
          </cell>
          <cell r="M658">
            <v>136373</v>
          </cell>
        </row>
        <row r="659">
          <cell r="A659">
            <v>2016</v>
          </cell>
          <cell r="B659">
            <v>51</v>
          </cell>
          <cell r="M659">
            <v>141334</v>
          </cell>
        </row>
        <row r="660">
          <cell r="A660">
            <v>2016</v>
          </cell>
          <cell r="B660">
            <v>52</v>
          </cell>
          <cell r="M660">
            <v>147515</v>
          </cell>
        </row>
        <row r="661">
          <cell r="A661">
            <v>2016</v>
          </cell>
          <cell r="B661">
            <v>53</v>
          </cell>
          <cell r="M661">
            <v>142073</v>
          </cell>
        </row>
        <row r="662">
          <cell r="A662">
            <v>2016</v>
          </cell>
          <cell r="B662">
            <v>54</v>
          </cell>
          <cell r="M662">
            <v>127548</v>
          </cell>
        </row>
        <row r="663">
          <cell r="A663">
            <v>2016</v>
          </cell>
          <cell r="B663">
            <v>55</v>
          </cell>
          <cell r="M663">
            <v>124141</v>
          </cell>
        </row>
        <row r="664">
          <cell r="A664">
            <v>2016</v>
          </cell>
          <cell r="B664">
            <v>56</v>
          </cell>
          <cell r="M664">
            <v>121413</v>
          </cell>
        </row>
        <row r="665">
          <cell r="A665">
            <v>2016</v>
          </cell>
          <cell r="B665">
            <v>57</v>
          </cell>
          <cell r="M665">
            <v>119563</v>
          </cell>
        </row>
        <row r="666">
          <cell r="A666">
            <v>2016</v>
          </cell>
          <cell r="B666">
            <v>58</v>
          </cell>
          <cell r="M666">
            <v>128707</v>
          </cell>
        </row>
        <row r="667">
          <cell r="A667">
            <v>2016</v>
          </cell>
          <cell r="B667">
            <v>59</v>
          </cell>
          <cell r="M667">
            <v>137598</v>
          </cell>
        </row>
        <row r="668">
          <cell r="A668">
            <v>2016</v>
          </cell>
          <cell r="B668">
            <v>60</v>
          </cell>
          <cell r="M668">
            <v>141607</v>
          </cell>
        </row>
        <row r="669">
          <cell r="A669">
            <v>2016</v>
          </cell>
          <cell r="B669">
            <v>61</v>
          </cell>
          <cell r="M669">
            <v>142544</v>
          </cell>
        </row>
        <row r="670">
          <cell r="A670">
            <v>2016</v>
          </cell>
          <cell r="B670">
            <v>62</v>
          </cell>
          <cell r="M670">
            <v>142124</v>
          </cell>
        </row>
        <row r="671">
          <cell r="A671">
            <v>2016</v>
          </cell>
          <cell r="B671">
            <v>63</v>
          </cell>
          <cell r="M671">
            <v>142162</v>
          </cell>
        </row>
        <row r="672">
          <cell r="A672">
            <v>2016</v>
          </cell>
          <cell r="B672">
            <v>64</v>
          </cell>
          <cell r="M672">
            <v>143518</v>
          </cell>
        </row>
        <row r="673">
          <cell r="A673">
            <v>2016</v>
          </cell>
          <cell r="B673">
            <v>65</v>
          </cell>
          <cell r="M673">
            <v>142869</v>
          </cell>
        </row>
        <row r="674">
          <cell r="A674">
            <v>2016</v>
          </cell>
          <cell r="B674">
            <v>66</v>
          </cell>
          <cell r="M674">
            <v>139056</v>
          </cell>
        </row>
        <row r="675">
          <cell r="A675">
            <v>2016</v>
          </cell>
          <cell r="B675">
            <v>67</v>
          </cell>
          <cell r="M675">
            <v>133856</v>
          </cell>
        </row>
        <row r="676">
          <cell r="A676">
            <v>2016</v>
          </cell>
          <cell r="B676">
            <v>68</v>
          </cell>
          <cell r="M676">
            <v>136425</v>
          </cell>
        </row>
        <row r="677">
          <cell r="A677">
            <v>2016</v>
          </cell>
          <cell r="B677">
            <v>69</v>
          </cell>
          <cell r="M677">
            <v>139150</v>
          </cell>
        </row>
        <row r="678">
          <cell r="A678">
            <v>2016</v>
          </cell>
          <cell r="B678">
            <v>70</v>
          </cell>
          <cell r="M678">
            <v>132304</v>
          </cell>
        </row>
        <row r="679">
          <cell r="A679">
            <v>2016</v>
          </cell>
          <cell r="B679">
            <v>71</v>
          </cell>
          <cell r="M679">
            <v>104339</v>
          </cell>
        </row>
        <row r="680">
          <cell r="A680">
            <v>2016</v>
          </cell>
          <cell r="B680">
            <v>72</v>
          </cell>
          <cell r="M680">
            <v>106971</v>
          </cell>
        </row>
        <row r="681">
          <cell r="A681">
            <v>2016</v>
          </cell>
          <cell r="B681">
            <v>73</v>
          </cell>
          <cell r="M681">
            <v>101554</v>
          </cell>
        </row>
        <row r="682">
          <cell r="A682">
            <v>2016</v>
          </cell>
          <cell r="B682">
            <v>74</v>
          </cell>
          <cell r="M682">
            <v>87485</v>
          </cell>
        </row>
        <row r="683">
          <cell r="A683">
            <v>2016</v>
          </cell>
          <cell r="B683">
            <v>75</v>
          </cell>
          <cell r="M683">
            <v>81447</v>
          </cell>
        </row>
        <row r="684">
          <cell r="A684">
            <v>2016</v>
          </cell>
          <cell r="B684">
            <v>76</v>
          </cell>
          <cell r="M684">
            <v>77355</v>
          </cell>
        </row>
        <row r="685">
          <cell r="A685">
            <v>2016</v>
          </cell>
          <cell r="B685">
            <v>77</v>
          </cell>
          <cell r="M685">
            <v>65864</v>
          </cell>
        </row>
        <row r="686">
          <cell r="A686">
            <v>2016</v>
          </cell>
          <cell r="B686">
            <v>78</v>
          </cell>
          <cell r="M686">
            <v>60743</v>
          </cell>
        </row>
        <row r="687">
          <cell r="A687">
            <v>2016</v>
          </cell>
          <cell r="B687">
            <v>79</v>
          </cell>
          <cell r="M687">
            <v>54663</v>
          </cell>
        </row>
        <row r="688">
          <cell r="A688">
            <v>2016</v>
          </cell>
          <cell r="B688">
            <v>80</v>
          </cell>
          <cell r="M688">
            <v>51205</v>
          </cell>
        </row>
        <row r="689">
          <cell r="A689">
            <v>2016</v>
          </cell>
          <cell r="B689">
            <v>81</v>
          </cell>
          <cell r="M689">
            <v>48375</v>
          </cell>
        </row>
        <row r="690">
          <cell r="A690">
            <v>2016</v>
          </cell>
          <cell r="B690">
            <v>82</v>
          </cell>
          <cell r="M690">
            <v>45988</v>
          </cell>
        </row>
        <row r="691">
          <cell r="A691">
            <v>2016</v>
          </cell>
          <cell r="B691">
            <v>83</v>
          </cell>
          <cell r="M691">
            <v>42607</v>
          </cell>
        </row>
        <row r="692">
          <cell r="A692">
            <v>2016</v>
          </cell>
          <cell r="B692">
            <v>84</v>
          </cell>
          <cell r="M692">
            <v>41052</v>
          </cell>
        </row>
        <row r="693">
          <cell r="A693">
            <v>2016</v>
          </cell>
          <cell r="B693">
            <v>85</v>
          </cell>
          <cell r="M693">
            <v>36675</v>
          </cell>
        </row>
        <row r="694">
          <cell r="A694">
            <v>2016</v>
          </cell>
          <cell r="B694">
            <v>86</v>
          </cell>
          <cell r="M694">
            <v>32913</v>
          </cell>
        </row>
        <row r="695">
          <cell r="A695">
            <v>2016</v>
          </cell>
          <cell r="B695">
            <v>87</v>
          </cell>
          <cell r="M695">
            <v>27268</v>
          </cell>
        </row>
        <row r="696">
          <cell r="A696">
            <v>2016</v>
          </cell>
          <cell r="B696">
            <v>88</v>
          </cell>
          <cell r="M696">
            <v>23115</v>
          </cell>
        </row>
        <row r="697">
          <cell r="A697">
            <v>2016</v>
          </cell>
          <cell r="B697">
            <v>89</v>
          </cell>
          <cell r="M697">
            <v>18696</v>
          </cell>
        </row>
        <row r="698">
          <cell r="A698">
            <v>2016</v>
          </cell>
          <cell r="B698">
            <v>90</v>
          </cell>
          <cell r="M698">
            <v>15284</v>
          </cell>
        </row>
        <row r="699">
          <cell r="A699">
            <v>2016</v>
          </cell>
          <cell r="B699">
            <v>91</v>
          </cell>
          <cell r="M699">
            <v>12042</v>
          </cell>
        </row>
        <row r="700">
          <cell r="A700">
            <v>2016</v>
          </cell>
          <cell r="B700">
            <v>92</v>
          </cell>
          <cell r="M700">
            <v>9391</v>
          </cell>
        </row>
        <row r="701">
          <cell r="A701">
            <v>2016</v>
          </cell>
          <cell r="B701">
            <v>93</v>
          </cell>
          <cell r="M701">
            <v>7220</v>
          </cell>
        </row>
        <row r="702">
          <cell r="A702">
            <v>2016</v>
          </cell>
          <cell r="B702">
            <v>94</v>
          </cell>
          <cell r="M702">
            <v>5060</v>
          </cell>
        </row>
        <row r="703">
          <cell r="A703">
            <v>2016</v>
          </cell>
          <cell r="B703">
            <v>95</v>
          </cell>
          <cell r="M703">
            <v>3460</v>
          </cell>
        </row>
        <row r="704">
          <cell r="A704">
            <v>2016</v>
          </cell>
          <cell r="B704">
            <v>96</v>
          </cell>
          <cell r="M704">
            <v>2020</v>
          </cell>
        </row>
        <row r="705">
          <cell r="A705">
            <v>2016</v>
          </cell>
          <cell r="B705">
            <v>97</v>
          </cell>
          <cell r="M705">
            <v>1095</v>
          </cell>
        </row>
        <row r="706">
          <cell r="A706">
            <v>2016</v>
          </cell>
          <cell r="B706">
            <v>98</v>
          </cell>
          <cell r="M706">
            <v>391</v>
          </cell>
        </row>
        <row r="707">
          <cell r="A707">
            <v>2016</v>
          </cell>
          <cell r="B707">
            <v>99</v>
          </cell>
          <cell r="M707">
            <v>289</v>
          </cell>
        </row>
        <row r="708">
          <cell r="A708">
            <v>2016</v>
          </cell>
          <cell r="B708">
            <v>100</v>
          </cell>
          <cell r="M708">
            <v>695</v>
          </cell>
        </row>
        <row r="709">
          <cell r="A709">
            <v>2017</v>
          </cell>
          <cell r="B709">
            <v>0</v>
          </cell>
          <cell r="M709">
            <v>114213</v>
          </cell>
        </row>
        <row r="710">
          <cell r="A710">
            <v>2017</v>
          </cell>
          <cell r="B710">
            <v>1</v>
          </cell>
          <cell r="M710">
            <v>113433</v>
          </cell>
        </row>
        <row r="711">
          <cell r="A711">
            <v>2017</v>
          </cell>
          <cell r="B711">
            <v>2</v>
          </cell>
          <cell r="M711">
            <v>112137</v>
          </cell>
        </row>
        <row r="712">
          <cell r="A712">
            <v>2017</v>
          </cell>
          <cell r="B712">
            <v>3</v>
          </cell>
          <cell r="M712">
            <v>111825</v>
          </cell>
        </row>
        <row r="713">
          <cell r="A713">
            <v>2017</v>
          </cell>
          <cell r="B713">
            <v>4</v>
          </cell>
          <cell r="M713">
            <v>109155</v>
          </cell>
        </row>
        <row r="714">
          <cell r="A714">
            <v>2017</v>
          </cell>
          <cell r="B714">
            <v>5</v>
          </cell>
          <cell r="M714">
            <v>110169</v>
          </cell>
        </row>
        <row r="715">
          <cell r="A715">
            <v>2017</v>
          </cell>
          <cell r="B715">
            <v>6</v>
          </cell>
          <cell r="M715">
            <v>109960</v>
          </cell>
        </row>
        <row r="716">
          <cell r="A716">
            <v>2017</v>
          </cell>
          <cell r="B716">
            <v>7</v>
          </cell>
          <cell r="M716">
            <v>120074</v>
          </cell>
        </row>
        <row r="717">
          <cell r="A717">
            <v>2017</v>
          </cell>
          <cell r="B717">
            <v>8</v>
          </cell>
          <cell r="M717">
            <v>121742</v>
          </cell>
        </row>
        <row r="718">
          <cell r="A718">
            <v>2017</v>
          </cell>
          <cell r="B718">
            <v>9</v>
          </cell>
          <cell r="M718">
            <v>123211</v>
          </cell>
        </row>
        <row r="719">
          <cell r="A719">
            <v>2017</v>
          </cell>
          <cell r="B719">
            <v>10</v>
          </cell>
          <cell r="M719">
            <v>118791</v>
          </cell>
        </row>
        <row r="720">
          <cell r="A720">
            <v>2017</v>
          </cell>
          <cell r="B720">
            <v>11</v>
          </cell>
          <cell r="M720">
            <v>109136</v>
          </cell>
        </row>
        <row r="721">
          <cell r="A721">
            <v>2017</v>
          </cell>
          <cell r="B721">
            <v>12</v>
          </cell>
          <cell r="M721">
            <v>103364</v>
          </cell>
        </row>
        <row r="722">
          <cell r="A722">
            <v>2017</v>
          </cell>
          <cell r="B722">
            <v>13</v>
          </cell>
          <cell r="M722">
            <v>98647</v>
          </cell>
        </row>
        <row r="723">
          <cell r="A723">
            <v>2017</v>
          </cell>
          <cell r="B723">
            <v>14</v>
          </cell>
          <cell r="M723">
            <v>94820</v>
          </cell>
        </row>
        <row r="724">
          <cell r="A724">
            <v>2017</v>
          </cell>
          <cell r="B724">
            <v>15</v>
          </cell>
          <cell r="M724">
            <v>93977</v>
          </cell>
        </row>
        <row r="725">
          <cell r="A725">
            <v>2017</v>
          </cell>
          <cell r="B725">
            <v>16</v>
          </cell>
          <cell r="M725">
            <v>92228</v>
          </cell>
        </row>
        <row r="726">
          <cell r="A726">
            <v>2017</v>
          </cell>
          <cell r="B726">
            <v>17</v>
          </cell>
          <cell r="M726">
            <v>92008</v>
          </cell>
        </row>
        <row r="727">
          <cell r="A727">
            <v>2017</v>
          </cell>
          <cell r="B727">
            <v>18</v>
          </cell>
          <cell r="M727">
            <v>91188</v>
          </cell>
        </row>
        <row r="728">
          <cell r="A728">
            <v>2017</v>
          </cell>
          <cell r="B728">
            <v>19</v>
          </cell>
          <cell r="M728">
            <v>92799</v>
          </cell>
        </row>
        <row r="729">
          <cell r="A729">
            <v>2017</v>
          </cell>
          <cell r="B729">
            <v>20</v>
          </cell>
          <cell r="M729">
            <v>93772</v>
          </cell>
        </row>
        <row r="730">
          <cell r="A730">
            <v>2017</v>
          </cell>
          <cell r="B730">
            <v>21</v>
          </cell>
          <cell r="M730">
            <v>94457</v>
          </cell>
        </row>
        <row r="731">
          <cell r="A731">
            <v>2017</v>
          </cell>
          <cell r="B731">
            <v>22</v>
          </cell>
          <cell r="M731">
            <v>100304</v>
          </cell>
        </row>
        <row r="732">
          <cell r="A732">
            <v>2017</v>
          </cell>
          <cell r="B732">
            <v>23</v>
          </cell>
          <cell r="M732">
            <v>111309</v>
          </cell>
        </row>
        <row r="733">
          <cell r="A733">
            <v>2017</v>
          </cell>
          <cell r="B733">
            <v>24</v>
          </cell>
          <cell r="M733">
            <v>125356</v>
          </cell>
        </row>
        <row r="734">
          <cell r="A734">
            <v>2017</v>
          </cell>
          <cell r="B734">
            <v>25</v>
          </cell>
          <cell r="M734">
            <v>126901</v>
          </cell>
        </row>
        <row r="735">
          <cell r="A735">
            <v>2017</v>
          </cell>
          <cell r="B735">
            <v>26</v>
          </cell>
          <cell r="M735">
            <v>135123</v>
          </cell>
        </row>
        <row r="736">
          <cell r="A736">
            <v>2017</v>
          </cell>
          <cell r="B736">
            <v>27</v>
          </cell>
          <cell r="M736">
            <v>137215</v>
          </cell>
        </row>
        <row r="737">
          <cell r="A737">
            <v>2017</v>
          </cell>
          <cell r="B737">
            <v>28</v>
          </cell>
          <cell r="M737">
            <v>136428</v>
          </cell>
        </row>
        <row r="738">
          <cell r="A738">
            <v>2017</v>
          </cell>
          <cell r="B738">
            <v>29</v>
          </cell>
          <cell r="M738">
            <v>141897</v>
          </cell>
        </row>
        <row r="739">
          <cell r="A739">
            <v>2017</v>
          </cell>
          <cell r="B739">
            <v>30</v>
          </cell>
          <cell r="M739">
            <v>140786</v>
          </cell>
        </row>
        <row r="740">
          <cell r="A740">
            <v>2017</v>
          </cell>
          <cell r="B740">
            <v>31</v>
          </cell>
          <cell r="M740">
            <v>143258</v>
          </cell>
        </row>
        <row r="741">
          <cell r="A741">
            <v>2017</v>
          </cell>
          <cell r="B741">
            <v>32</v>
          </cell>
          <cell r="M741">
            <v>146515</v>
          </cell>
        </row>
        <row r="742">
          <cell r="A742">
            <v>2017</v>
          </cell>
          <cell r="B742">
            <v>33</v>
          </cell>
          <cell r="M742">
            <v>146770</v>
          </cell>
        </row>
        <row r="743">
          <cell r="A743">
            <v>2017</v>
          </cell>
          <cell r="B743">
            <v>34</v>
          </cell>
          <cell r="M743">
            <v>147116</v>
          </cell>
        </row>
        <row r="744">
          <cell r="A744">
            <v>2017</v>
          </cell>
          <cell r="B744">
            <v>35</v>
          </cell>
          <cell r="M744">
            <v>150310</v>
          </cell>
        </row>
        <row r="745">
          <cell r="A745">
            <v>2017</v>
          </cell>
          <cell r="B745">
            <v>36</v>
          </cell>
          <cell r="M745">
            <v>151108</v>
          </cell>
        </row>
        <row r="746">
          <cell r="A746">
            <v>2017</v>
          </cell>
          <cell r="B746">
            <v>37</v>
          </cell>
          <cell r="M746">
            <v>159444</v>
          </cell>
        </row>
        <row r="747">
          <cell r="A747">
            <v>2017</v>
          </cell>
          <cell r="B747">
            <v>38</v>
          </cell>
          <cell r="M747">
            <v>175624</v>
          </cell>
        </row>
        <row r="748">
          <cell r="A748">
            <v>2017</v>
          </cell>
          <cell r="B748">
            <v>39</v>
          </cell>
          <cell r="M748">
            <v>180878</v>
          </cell>
        </row>
        <row r="749">
          <cell r="A749">
            <v>2017</v>
          </cell>
          <cell r="B749">
            <v>40</v>
          </cell>
          <cell r="M749">
            <v>183345</v>
          </cell>
        </row>
        <row r="750">
          <cell r="A750">
            <v>2017</v>
          </cell>
          <cell r="B750">
            <v>41</v>
          </cell>
          <cell r="M750">
            <v>187872</v>
          </cell>
        </row>
        <row r="751">
          <cell r="A751">
            <v>2017</v>
          </cell>
          <cell r="B751">
            <v>42</v>
          </cell>
          <cell r="M751">
            <v>190897</v>
          </cell>
        </row>
        <row r="752">
          <cell r="A752">
            <v>2017</v>
          </cell>
          <cell r="B752">
            <v>43</v>
          </cell>
          <cell r="M752">
            <v>192568</v>
          </cell>
        </row>
        <row r="753">
          <cell r="A753">
            <v>2017</v>
          </cell>
          <cell r="B753">
            <v>44</v>
          </cell>
          <cell r="M753">
            <v>180214</v>
          </cell>
        </row>
        <row r="754">
          <cell r="A754">
            <v>2017</v>
          </cell>
          <cell r="B754">
            <v>45</v>
          </cell>
          <cell r="M754">
            <v>163336</v>
          </cell>
        </row>
        <row r="755">
          <cell r="A755">
            <v>2017</v>
          </cell>
          <cell r="B755">
            <v>46</v>
          </cell>
          <cell r="M755">
            <v>153733</v>
          </cell>
        </row>
        <row r="756">
          <cell r="A756">
            <v>2017</v>
          </cell>
          <cell r="B756">
            <v>47</v>
          </cell>
          <cell r="M756">
            <v>147570</v>
          </cell>
        </row>
        <row r="757">
          <cell r="A757">
            <v>2017</v>
          </cell>
          <cell r="B757">
            <v>48</v>
          </cell>
          <cell r="M757">
            <v>141694</v>
          </cell>
        </row>
        <row r="758">
          <cell r="A758">
            <v>2017</v>
          </cell>
          <cell r="B758">
            <v>49</v>
          </cell>
          <cell r="M758">
            <v>134737</v>
          </cell>
        </row>
        <row r="759">
          <cell r="A759">
            <v>2017</v>
          </cell>
          <cell r="B759">
            <v>50</v>
          </cell>
          <cell r="M759">
            <v>134676</v>
          </cell>
        </row>
        <row r="760">
          <cell r="A760">
            <v>2017</v>
          </cell>
          <cell r="B760">
            <v>51</v>
          </cell>
          <cell r="M760">
            <v>136021</v>
          </cell>
        </row>
        <row r="761">
          <cell r="A761">
            <v>2017</v>
          </cell>
          <cell r="B761">
            <v>52</v>
          </cell>
          <cell r="M761">
            <v>140887</v>
          </cell>
        </row>
        <row r="762">
          <cell r="A762">
            <v>2017</v>
          </cell>
          <cell r="B762">
            <v>53</v>
          </cell>
          <cell r="M762">
            <v>146995</v>
          </cell>
        </row>
        <row r="763">
          <cell r="A763">
            <v>2017</v>
          </cell>
          <cell r="B763">
            <v>54</v>
          </cell>
          <cell r="M763">
            <v>141488</v>
          </cell>
        </row>
        <row r="764">
          <cell r="A764">
            <v>2017</v>
          </cell>
          <cell r="B764">
            <v>55</v>
          </cell>
          <cell r="M764">
            <v>127005</v>
          </cell>
        </row>
        <row r="765">
          <cell r="A765">
            <v>2017</v>
          </cell>
          <cell r="B765">
            <v>56</v>
          </cell>
          <cell r="M765">
            <v>123502</v>
          </cell>
        </row>
        <row r="766">
          <cell r="A766">
            <v>2017</v>
          </cell>
          <cell r="B766">
            <v>57</v>
          </cell>
          <cell r="M766">
            <v>120766</v>
          </cell>
        </row>
        <row r="767">
          <cell r="A767">
            <v>2017</v>
          </cell>
          <cell r="B767">
            <v>58</v>
          </cell>
          <cell r="M767">
            <v>118785</v>
          </cell>
        </row>
        <row r="768">
          <cell r="A768">
            <v>2017</v>
          </cell>
          <cell r="B768">
            <v>59</v>
          </cell>
          <cell r="M768">
            <v>127765</v>
          </cell>
        </row>
        <row r="769">
          <cell r="A769">
            <v>2017</v>
          </cell>
          <cell r="B769">
            <v>60</v>
          </cell>
          <cell r="M769">
            <v>136319</v>
          </cell>
        </row>
        <row r="770">
          <cell r="A770">
            <v>2017</v>
          </cell>
          <cell r="B770">
            <v>61</v>
          </cell>
          <cell r="M770">
            <v>140331</v>
          </cell>
        </row>
        <row r="771">
          <cell r="A771">
            <v>2017</v>
          </cell>
          <cell r="B771">
            <v>62</v>
          </cell>
          <cell r="M771">
            <v>141038</v>
          </cell>
        </row>
        <row r="772">
          <cell r="A772">
            <v>2017</v>
          </cell>
          <cell r="B772">
            <v>63</v>
          </cell>
          <cell r="M772">
            <v>140490</v>
          </cell>
        </row>
        <row r="773">
          <cell r="A773">
            <v>2017</v>
          </cell>
          <cell r="B773">
            <v>64</v>
          </cell>
          <cell r="M773">
            <v>140390</v>
          </cell>
        </row>
        <row r="774">
          <cell r="A774">
            <v>2017</v>
          </cell>
          <cell r="B774">
            <v>65</v>
          </cell>
          <cell r="M774">
            <v>141566</v>
          </cell>
        </row>
        <row r="775">
          <cell r="A775">
            <v>2017</v>
          </cell>
          <cell r="B775">
            <v>66</v>
          </cell>
          <cell r="M775">
            <v>140779</v>
          </cell>
        </row>
        <row r="776">
          <cell r="A776">
            <v>2017</v>
          </cell>
          <cell r="B776">
            <v>67</v>
          </cell>
          <cell r="M776">
            <v>136906</v>
          </cell>
        </row>
        <row r="777">
          <cell r="A777">
            <v>2017</v>
          </cell>
          <cell r="B777">
            <v>68</v>
          </cell>
          <cell r="M777">
            <v>131533</v>
          </cell>
        </row>
        <row r="778">
          <cell r="A778">
            <v>2017</v>
          </cell>
          <cell r="B778">
            <v>69</v>
          </cell>
          <cell r="M778">
            <v>133764</v>
          </cell>
        </row>
        <row r="779">
          <cell r="A779">
            <v>2017</v>
          </cell>
          <cell r="B779">
            <v>70</v>
          </cell>
          <cell r="M779">
            <v>136251</v>
          </cell>
        </row>
        <row r="780">
          <cell r="A780">
            <v>2017</v>
          </cell>
          <cell r="B780">
            <v>71</v>
          </cell>
          <cell r="M780">
            <v>129237</v>
          </cell>
        </row>
        <row r="781">
          <cell r="A781">
            <v>2017</v>
          </cell>
          <cell r="B781">
            <v>72</v>
          </cell>
          <cell r="M781">
            <v>101695</v>
          </cell>
        </row>
        <row r="782">
          <cell r="A782">
            <v>2017</v>
          </cell>
          <cell r="B782">
            <v>73</v>
          </cell>
          <cell r="M782">
            <v>103976</v>
          </cell>
        </row>
        <row r="783">
          <cell r="A783">
            <v>2017</v>
          </cell>
          <cell r="B783">
            <v>74</v>
          </cell>
          <cell r="M783">
            <v>98502</v>
          </cell>
        </row>
        <row r="784">
          <cell r="A784">
            <v>2017</v>
          </cell>
          <cell r="B784">
            <v>75</v>
          </cell>
          <cell r="M784">
            <v>84652</v>
          </cell>
        </row>
        <row r="785">
          <cell r="A785">
            <v>2017</v>
          </cell>
          <cell r="B785">
            <v>76</v>
          </cell>
          <cell r="M785">
            <v>78575</v>
          </cell>
        </row>
        <row r="786">
          <cell r="A786">
            <v>2017</v>
          </cell>
          <cell r="B786">
            <v>77</v>
          </cell>
          <cell r="M786">
            <v>74348</v>
          </cell>
        </row>
        <row r="787">
          <cell r="A787">
            <v>2017</v>
          </cell>
          <cell r="B787">
            <v>78</v>
          </cell>
          <cell r="M787">
            <v>63098</v>
          </cell>
        </row>
        <row r="788">
          <cell r="A788">
            <v>2017</v>
          </cell>
          <cell r="B788">
            <v>79</v>
          </cell>
          <cell r="M788">
            <v>57879</v>
          </cell>
        </row>
        <row r="789">
          <cell r="A789">
            <v>2017</v>
          </cell>
          <cell r="B789">
            <v>80</v>
          </cell>
          <cell r="M789">
            <v>51793</v>
          </cell>
        </row>
        <row r="790">
          <cell r="A790">
            <v>2017</v>
          </cell>
          <cell r="B790">
            <v>81</v>
          </cell>
          <cell r="M790">
            <v>48161</v>
          </cell>
        </row>
        <row r="791">
          <cell r="A791">
            <v>2017</v>
          </cell>
          <cell r="B791">
            <v>82</v>
          </cell>
          <cell r="M791">
            <v>45083</v>
          </cell>
        </row>
        <row r="792">
          <cell r="A792">
            <v>2017</v>
          </cell>
          <cell r="B792">
            <v>83</v>
          </cell>
          <cell r="M792">
            <v>42485</v>
          </cell>
        </row>
        <row r="793">
          <cell r="A793">
            <v>2017</v>
          </cell>
          <cell r="B793">
            <v>84</v>
          </cell>
          <cell r="M793">
            <v>39066</v>
          </cell>
        </row>
        <row r="794">
          <cell r="A794">
            <v>2017</v>
          </cell>
          <cell r="B794">
            <v>85</v>
          </cell>
          <cell r="M794">
            <v>37094</v>
          </cell>
        </row>
        <row r="795">
          <cell r="A795">
            <v>2017</v>
          </cell>
          <cell r="B795">
            <v>86</v>
          </cell>
          <cell r="M795">
            <v>32685</v>
          </cell>
        </row>
        <row r="796">
          <cell r="A796">
            <v>2017</v>
          </cell>
          <cell r="B796">
            <v>87</v>
          </cell>
          <cell r="M796">
            <v>28955</v>
          </cell>
        </row>
        <row r="797">
          <cell r="A797">
            <v>2017</v>
          </cell>
          <cell r="B797">
            <v>88</v>
          </cell>
          <cell r="M797">
            <v>23484</v>
          </cell>
        </row>
        <row r="798">
          <cell r="A798">
            <v>2017</v>
          </cell>
          <cell r="B798">
            <v>89</v>
          </cell>
          <cell r="M798">
            <v>19621</v>
          </cell>
        </row>
        <row r="799">
          <cell r="A799">
            <v>2017</v>
          </cell>
          <cell r="B799">
            <v>90</v>
          </cell>
          <cell r="M799">
            <v>15511</v>
          </cell>
        </row>
        <row r="800">
          <cell r="A800">
            <v>2017</v>
          </cell>
          <cell r="B800">
            <v>91</v>
          </cell>
          <cell r="M800">
            <v>12267</v>
          </cell>
        </row>
        <row r="801">
          <cell r="A801">
            <v>2017</v>
          </cell>
          <cell r="B801">
            <v>92</v>
          </cell>
          <cell r="M801">
            <v>9441</v>
          </cell>
        </row>
        <row r="802">
          <cell r="A802">
            <v>2017</v>
          </cell>
          <cell r="B802">
            <v>93</v>
          </cell>
          <cell r="M802">
            <v>7173</v>
          </cell>
        </row>
        <row r="803">
          <cell r="A803">
            <v>2017</v>
          </cell>
          <cell r="B803">
            <v>94</v>
          </cell>
          <cell r="M803">
            <v>5460</v>
          </cell>
        </row>
        <row r="804">
          <cell r="A804">
            <v>2017</v>
          </cell>
          <cell r="B804">
            <v>95</v>
          </cell>
          <cell r="M804">
            <v>3682</v>
          </cell>
        </row>
        <row r="805">
          <cell r="A805">
            <v>2017</v>
          </cell>
          <cell r="B805">
            <v>96</v>
          </cell>
          <cell r="M805">
            <v>2462</v>
          </cell>
        </row>
        <row r="806">
          <cell r="A806">
            <v>2017</v>
          </cell>
          <cell r="B806">
            <v>97</v>
          </cell>
          <cell r="M806">
            <v>1364</v>
          </cell>
        </row>
        <row r="807">
          <cell r="A807">
            <v>2017</v>
          </cell>
          <cell r="B807">
            <v>98</v>
          </cell>
          <cell r="M807">
            <v>707</v>
          </cell>
        </row>
        <row r="808">
          <cell r="A808">
            <v>2017</v>
          </cell>
          <cell r="B808">
            <v>99</v>
          </cell>
          <cell r="M808">
            <v>270</v>
          </cell>
        </row>
        <row r="809">
          <cell r="A809">
            <v>2017</v>
          </cell>
          <cell r="B809">
            <v>100</v>
          </cell>
          <cell r="M809">
            <v>658</v>
          </cell>
        </row>
        <row r="810">
          <cell r="A810">
            <v>2018</v>
          </cell>
          <cell r="B810">
            <v>0</v>
          </cell>
          <cell r="M810">
            <v>113866</v>
          </cell>
        </row>
        <row r="811">
          <cell r="A811">
            <v>2018</v>
          </cell>
          <cell r="B811">
            <v>1</v>
          </cell>
          <cell r="M811">
            <v>114916</v>
          </cell>
        </row>
        <row r="812">
          <cell r="A812">
            <v>2018</v>
          </cell>
          <cell r="B812">
            <v>2</v>
          </cell>
          <cell r="M812">
            <v>113801</v>
          </cell>
        </row>
        <row r="813">
          <cell r="A813">
            <v>2018</v>
          </cell>
          <cell r="B813">
            <v>3</v>
          </cell>
          <cell r="M813">
            <v>112507</v>
          </cell>
        </row>
        <row r="814">
          <cell r="A814">
            <v>2018</v>
          </cell>
          <cell r="B814">
            <v>4</v>
          </cell>
          <cell r="M814">
            <v>112082</v>
          </cell>
        </row>
        <row r="815">
          <cell r="A815">
            <v>2018</v>
          </cell>
          <cell r="B815">
            <v>5</v>
          </cell>
          <cell r="M815">
            <v>109347</v>
          </cell>
        </row>
        <row r="816">
          <cell r="A816">
            <v>2018</v>
          </cell>
          <cell r="B816">
            <v>6</v>
          </cell>
          <cell r="M816">
            <v>110396</v>
          </cell>
        </row>
        <row r="817">
          <cell r="A817">
            <v>2018</v>
          </cell>
          <cell r="B817">
            <v>7</v>
          </cell>
          <cell r="M817">
            <v>110124</v>
          </cell>
        </row>
        <row r="818">
          <cell r="A818">
            <v>2018</v>
          </cell>
          <cell r="B818">
            <v>8</v>
          </cell>
          <cell r="M818">
            <v>120209</v>
          </cell>
        </row>
        <row r="819">
          <cell r="A819">
            <v>2018</v>
          </cell>
          <cell r="B819">
            <v>9</v>
          </cell>
          <cell r="M819">
            <v>121898</v>
          </cell>
        </row>
        <row r="820">
          <cell r="A820">
            <v>2018</v>
          </cell>
          <cell r="B820">
            <v>10</v>
          </cell>
          <cell r="M820">
            <v>123396</v>
          </cell>
        </row>
        <row r="821">
          <cell r="A821">
            <v>2018</v>
          </cell>
          <cell r="B821">
            <v>11</v>
          </cell>
          <cell r="M821">
            <v>118964</v>
          </cell>
        </row>
        <row r="822">
          <cell r="A822">
            <v>2018</v>
          </cell>
          <cell r="B822">
            <v>12</v>
          </cell>
          <cell r="M822">
            <v>109278</v>
          </cell>
        </row>
        <row r="823">
          <cell r="A823">
            <v>2018</v>
          </cell>
          <cell r="B823">
            <v>13</v>
          </cell>
          <cell r="M823">
            <v>103505</v>
          </cell>
        </row>
        <row r="824">
          <cell r="A824">
            <v>2018</v>
          </cell>
          <cell r="B824">
            <v>14</v>
          </cell>
          <cell r="M824">
            <v>98771</v>
          </cell>
        </row>
        <row r="825">
          <cell r="A825">
            <v>2018</v>
          </cell>
          <cell r="B825">
            <v>15</v>
          </cell>
          <cell r="M825">
            <v>95037</v>
          </cell>
        </row>
        <row r="826">
          <cell r="A826">
            <v>2018</v>
          </cell>
          <cell r="B826">
            <v>16</v>
          </cell>
          <cell r="M826">
            <v>94185</v>
          </cell>
        </row>
        <row r="827">
          <cell r="A827">
            <v>2018</v>
          </cell>
          <cell r="B827">
            <v>17</v>
          </cell>
          <cell r="M827">
            <v>92839</v>
          </cell>
        </row>
        <row r="828">
          <cell r="A828">
            <v>2018</v>
          </cell>
          <cell r="B828">
            <v>18</v>
          </cell>
          <cell r="M828">
            <v>93186</v>
          </cell>
        </row>
        <row r="829">
          <cell r="A829">
            <v>2018</v>
          </cell>
          <cell r="B829">
            <v>19</v>
          </cell>
          <cell r="M829">
            <v>92144</v>
          </cell>
        </row>
        <row r="830">
          <cell r="A830">
            <v>2018</v>
          </cell>
          <cell r="B830">
            <v>20</v>
          </cell>
          <cell r="M830">
            <v>93667</v>
          </cell>
        </row>
        <row r="831">
          <cell r="A831">
            <v>2018</v>
          </cell>
          <cell r="B831">
            <v>21</v>
          </cell>
          <cell r="M831">
            <v>94611</v>
          </cell>
        </row>
        <row r="832">
          <cell r="A832">
            <v>2018</v>
          </cell>
          <cell r="B832">
            <v>22</v>
          </cell>
          <cell r="M832">
            <v>95440</v>
          </cell>
        </row>
        <row r="833">
          <cell r="A833">
            <v>2018</v>
          </cell>
          <cell r="B833">
            <v>23</v>
          </cell>
          <cell r="M833">
            <v>101623</v>
          </cell>
        </row>
        <row r="834">
          <cell r="A834">
            <v>2018</v>
          </cell>
          <cell r="B834">
            <v>24</v>
          </cell>
          <cell r="M834">
            <v>112676</v>
          </cell>
        </row>
        <row r="835">
          <cell r="A835">
            <v>2018</v>
          </cell>
          <cell r="B835">
            <v>25</v>
          </cell>
          <cell r="M835">
            <v>126896</v>
          </cell>
        </row>
        <row r="836">
          <cell r="A836">
            <v>2018</v>
          </cell>
          <cell r="B836">
            <v>26</v>
          </cell>
          <cell r="M836">
            <v>128501</v>
          </cell>
        </row>
        <row r="837">
          <cell r="A837">
            <v>2018</v>
          </cell>
          <cell r="B837">
            <v>27</v>
          </cell>
          <cell r="M837">
            <v>136768</v>
          </cell>
        </row>
        <row r="838">
          <cell r="A838">
            <v>2018</v>
          </cell>
          <cell r="B838">
            <v>28</v>
          </cell>
          <cell r="M838">
            <v>138864</v>
          </cell>
        </row>
        <row r="839">
          <cell r="A839">
            <v>2018</v>
          </cell>
          <cell r="B839">
            <v>29</v>
          </cell>
          <cell r="M839">
            <v>137948</v>
          </cell>
        </row>
        <row r="840">
          <cell r="A840">
            <v>2018</v>
          </cell>
          <cell r="B840">
            <v>30</v>
          </cell>
          <cell r="M840">
            <v>143280</v>
          </cell>
        </row>
        <row r="841">
          <cell r="A841">
            <v>2018</v>
          </cell>
          <cell r="B841">
            <v>31</v>
          </cell>
          <cell r="M841">
            <v>142138</v>
          </cell>
        </row>
        <row r="842">
          <cell r="A842">
            <v>2018</v>
          </cell>
          <cell r="B842">
            <v>32</v>
          </cell>
          <cell r="M842">
            <v>144427</v>
          </cell>
        </row>
        <row r="843">
          <cell r="A843">
            <v>2018</v>
          </cell>
          <cell r="B843">
            <v>33</v>
          </cell>
          <cell r="M843">
            <v>147552</v>
          </cell>
        </row>
        <row r="844">
          <cell r="A844">
            <v>2018</v>
          </cell>
          <cell r="B844">
            <v>34</v>
          </cell>
          <cell r="M844">
            <v>147794</v>
          </cell>
        </row>
        <row r="845">
          <cell r="A845">
            <v>2018</v>
          </cell>
          <cell r="B845">
            <v>35</v>
          </cell>
          <cell r="M845">
            <v>147995</v>
          </cell>
        </row>
        <row r="846">
          <cell r="A846">
            <v>2018</v>
          </cell>
          <cell r="B846">
            <v>36</v>
          </cell>
          <cell r="M846">
            <v>151034</v>
          </cell>
        </row>
        <row r="847">
          <cell r="A847">
            <v>2018</v>
          </cell>
          <cell r="B847">
            <v>37</v>
          </cell>
          <cell r="M847">
            <v>151785</v>
          </cell>
        </row>
        <row r="848">
          <cell r="A848">
            <v>2018</v>
          </cell>
          <cell r="B848">
            <v>38</v>
          </cell>
          <cell r="M848">
            <v>160010</v>
          </cell>
        </row>
        <row r="849">
          <cell r="A849">
            <v>2018</v>
          </cell>
          <cell r="B849">
            <v>39</v>
          </cell>
          <cell r="M849">
            <v>176151</v>
          </cell>
        </row>
        <row r="850">
          <cell r="A850">
            <v>2018</v>
          </cell>
          <cell r="B850">
            <v>40</v>
          </cell>
          <cell r="M850">
            <v>181386</v>
          </cell>
        </row>
        <row r="851">
          <cell r="A851">
            <v>2018</v>
          </cell>
          <cell r="B851">
            <v>41</v>
          </cell>
          <cell r="M851">
            <v>183758</v>
          </cell>
        </row>
        <row r="852">
          <cell r="A852">
            <v>2018</v>
          </cell>
          <cell r="B852">
            <v>42</v>
          </cell>
          <cell r="M852">
            <v>188194</v>
          </cell>
        </row>
        <row r="853">
          <cell r="A853">
            <v>2018</v>
          </cell>
          <cell r="B853">
            <v>43</v>
          </cell>
          <cell r="M853">
            <v>191246</v>
          </cell>
        </row>
        <row r="854">
          <cell r="A854">
            <v>2018</v>
          </cell>
          <cell r="B854">
            <v>44</v>
          </cell>
          <cell r="M854">
            <v>192819</v>
          </cell>
        </row>
        <row r="855">
          <cell r="A855">
            <v>2018</v>
          </cell>
          <cell r="B855">
            <v>45</v>
          </cell>
          <cell r="M855">
            <v>180371</v>
          </cell>
        </row>
        <row r="856">
          <cell r="A856">
            <v>2018</v>
          </cell>
          <cell r="B856">
            <v>46</v>
          </cell>
          <cell r="M856">
            <v>163487</v>
          </cell>
        </row>
        <row r="857">
          <cell r="A857">
            <v>2018</v>
          </cell>
          <cell r="B857">
            <v>47</v>
          </cell>
          <cell r="M857">
            <v>153833</v>
          </cell>
        </row>
        <row r="858">
          <cell r="A858">
            <v>2018</v>
          </cell>
          <cell r="B858">
            <v>48</v>
          </cell>
          <cell r="M858">
            <v>147672</v>
          </cell>
        </row>
        <row r="859">
          <cell r="A859">
            <v>2018</v>
          </cell>
          <cell r="B859">
            <v>49</v>
          </cell>
          <cell r="M859">
            <v>141672</v>
          </cell>
        </row>
        <row r="860">
          <cell r="A860">
            <v>2018</v>
          </cell>
          <cell r="B860">
            <v>50</v>
          </cell>
          <cell r="M860">
            <v>134662</v>
          </cell>
        </row>
        <row r="861">
          <cell r="A861">
            <v>2018</v>
          </cell>
          <cell r="B861">
            <v>51</v>
          </cell>
          <cell r="M861">
            <v>134517</v>
          </cell>
        </row>
        <row r="862">
          <cell r="A862">
            <v>2018</v>
          </cell>
          <cell r="B862">
            <v>52</v>
          </cell>
          <cell r="M862">
            <v>135735</v>
          </cell>
        </row>
        <row r="863">
          <cell r="A863">
            <v>2018</v>
          </cell>
          <cell r="B863">
            <v>53</v>
          </cell>
          <cell r="M863">
            <v>140570</v>
          </cell>
        </row>
        <row r="864">
          <cell r="A864">
            <v>2018</v>
          </cell>
          <cell r="B864">
            <v>54</v>
          </cell>
          <cell r="M864">
            <v>146483</v>
          </cell>
        </row>
        <row r="865">
          <cell r="A865">
            <v>2018</v>
          </cell>
          <cell r="B865">
            <v>55</v>
          </cell>
          <cell r="M865">
            <v>140963</v>
          </cell>
        </row>
        <row r="866">
          <cell r="A866">
            <v>2018</v>
          </cell>
          <cell r="B866">
            <v>56</v>
          </cell>
          <cell r="M866">
            <v>126447</v>
          </cell>
        </row>
        <row r="867">
          <cell r="A867">
            <v>2018</v>
          </cell>
          <cell r="B867">
            <v>57</v>
          </cell>
          <cell r="M867">
            <v>122833</v>
          </cell>
        </row>
        <row r="868">
          <cell r="A868">
            <v>2018</v>
          </cell>
          <cell r="B868">
            <v>58</v>
          </cell>
          <cell r="M868">
            <v>119971</v>
          </cell>
        </row>
        <row r="869">
          <cell r="A869">
            <v>2018</v>
          </cell>
          <cell r="B869">
            <v>59</v>
          </cell>
          <cell r="M869">
            <v>117993</v>
          </cell>
        </row>
        <row r="870">
          <cell r="A870">
            <v>2018</v>
          </cell>
          <cell r="B870">
            <v>60</v>
          </cell>
          <cell r="M870">
            <v>126732</v>
          </cell>
        </row>
        <row r="871">
          <cell r="A871">
            <v>2018</v>
          </cell>
          <cell r="B871">
            <v>61</v>
          </cell>
          <cell r="M871">
            <v>135049</v>
          </cell>
        </row>
        <row r="872">
          <cell r="A872">
            <v>2018</v>
          </cell>
          <cell r="B872">
            <v>62</v>
          </cell>
          <cell r="M872">
            <v>138930</v>
          </cell>
        </row>
        <row r="873">
          <cell r="A873">
            <v>2018</v>
          </cell>
          <cell r="B873">
            <v>63</v>
          </cell>
          <cell r="M873">
            <v>139459</v>
          </cell>
        </row>
        <row r="874">
          <cell r="A874">
            <v>2018</v>
          </cell>
          <cell r="B874">
            <v>64</v>
          </cell>
          <cell r="M874">
            <v>138790</v>
          </cell>
        </row>
        <row r="875">
          <cell r="A875">
            <v>2018</v>
          </cell>
          <cell r="B875">
            <v>65</v>
          </cell>
          <cell r="M875">
            <v>138436</v>
          </cell>
        </row>
        <row r="876">
          <cell r="A876">
            <v>2018</v>
          </cell>
          <cell r="B876">
            <v>66</v>
          </cell>
          <cell r="M876">
            <v>139469</v>
          </cell>
        </row>
        <row r="877">
          <cell r="A877">
            <v>2018</v>
          </cell>
          <cell r="B877">
            <v>67</v>
          </cell>
          <cell r="M877">
            <v>138562</v>
          </cell>
        </row>
        <row r="878">
          <cell r="A878">
            <v>2018</v>
          </cell>
          <cell r="B878">
            <v>68</v>
          </cell>
          <cell r="M878">
            <v>134452</v>
          </cell>
        </row>
        <row r="879">
          <cell r="A879">
            <v>2018</v>
          </cell>
          <cell r="B879">
            <v>69</v>
          </cell>
          <cell r="M879">
            <v>129023</v>
          </cell>
        </row>
        <row r="880">
          <cell r="A880">
            <v>2018</v>
          </cell>
          <cell r="B880">
            <v>70</v>
          </cell>
          <cell r="M880">
            <v>131053</v>
          </cell>
        </row>
        <row r="881">
          <cell r="A881">
            <v>2018</v>
          </cell>
          <cell r="B881">
            <v>71</v>
          </cell>
          <cell r="M881">
            <v>133154</v>
          </cell>
        </row>
        <row r="882">
          <cell r="A882">
            <v>2018</v>
          </cell>
          <cell r="B882">
            <v>72</v>
          </cell>
          <cell r="M882">
            <v>125905</v>
          </cell>
        </row>
        <row r="883">
          <cell r="A883">
            <v>2018</v>
          </cell>
          <cell r="B883">
            <v>73</v>
          </cell>
          <cell r="M883">
            <v>98843</v>
          </cell>
        </row>
        <row r="884">
          <cell r="A884">
            <v>2018</v>
          </cell>
          <cell r="B884">
            <v>74</v>
          </cell>
          <cell r="M884">
            <v>100918</v>
          </cell>
        </row>
        <row r="885">
          <cell r="A885">
            <v>2018</v>
          </cell>
          <cell r="B885">
            <v>75</v>
          </cell>
          <cell r="M885">
            <v>95195</v>
          </cell>
        </row>
        <row r="886">
          <cell r="A886">
            <v>2018</v>
          </cell>
          <cell r="B886">
            <v>76</v>
          </cell>
          <cell r="M886">
            <v>81762</v>
          </cell>
        </row>
        <row r="887">
          <cell r="A887">
            <v>2018</v>
          </cell>
          <cell r="B887">
            <v>77</v>
          </cell>
          <cell r="M887">
            <v>75535</v>
          </cell>
        </row>
        <row r="888">
          <cell r="A888">
            <v>2018</v>
          </cell>
          <cell r="B888">
            <v>78</v>
          </cell>
          <cell r="M888">
            <v>71230</v>
          </cell>
        </row>
        <row r="889">
          <cell r="A889">
            <v>2018</v>
          </cell>
          <cell r="B889">
            <v>79</v>
          </cell>
          <cell r="M889">
            <v>60173</v>
          </cell>
        </row>
        <row r="890">
          <cell r="A890">
            <v>2018</v>
          </cell>
          <cell r="B890">
            <v>80</v>
          </cell>
          <cell r="M890">
            <v>54763</v>
          </cell>
        </row>
        <row r="891">
          <cell r="A891">
            <v>2018</v>
          </cell>
          <cell r="B891">
            <v>81</v>
          </cell>
          <cell r="M891">
            <v>48743</v>
          </cell>
        </row>
        <row r="892">
          <cell r="A892">
            <v>2018</v>
          </cell>
          <cell r="B892">
            <v>82</v>
          </cell>
          <cell r="M892">
            <v>45004</v>
          </cell>
        </row>
        <row r="893">
          <cell r="A893">
            <v>2018</v>
          </cell>
          <cell r="B893">
            <v>83</v>
          </cell>
          <cell r="M893">
            <v>41781</v>
          </cell>
        </row>
        <row r="894">
          <cell r="A894">
            <v>2018</v>
          </cell>
          <cell r="B894">
            <v>84</v>
          </cell>
          <cell r="M894">
            <v>38877</v>
          </cell>
        </row>
        <row r="895">
          <cell r="A895">
            <v>2018</v>
          </cell>
          <cell r="B895">
            <v>85</v>
          </cell>
          <cell r="M895">
            <v>35413</v>
          </cell>
        </row>
        <row r="896">
          <cell r="A896">
            <v>2018</v>
          </cell>
          <cell r="B896">
            <v>86</v>
          </cell>
          <cell r="M896">
            <v>33043</v>
          </cell>
        </row>
        <row r="897">
          <cell r="A897">
            <v>2018</v>
          </cell>
          <cell r="B897">
            <v>87</v>
          </cell>
          <cell r="M897">
            <v>28777</v>
          </cell>
        </row>
        <row r="898">
          <cell r="A898">
            <v>2018</v>
          </cell>
          <cell r="B898">
            <v>88</v>
          </cell>
          <cell r="M898">
            <v>25063</v>
          </cell>
        </row>
        <row r="899">
          <cell r="A899">
            <v>2018</v>
          </cell>
          <cell r="B899">
            <v>89</v>
          </cell>
          <cell r="M899">
            <v>19936</v>
          </cell>
        </row>
        <row r="900">
          <cell r="A900">
            <v>2018</v>
          </cell>
          <cell r="B900">
            <v>90</v>
          </cell>
          <cell r="M900">
            <v>16200</v>
          </cell>
        </row>
        <row r="901">
          <cell r="A901">
            <v>2018</v>
          </cell>
          <cell r="B901">
            <v>91</v>
          </cell>
          <cell r="M901">
            <v>12656</v>
          </cell>
        </row>
        <row r="902">
          <cell r="A902">
            <v>2018</v>
          </cell>
          <cell r="B902">
            <v>92</v>
          </cell>
          <cell r="M902">
            <v>9797</v>
          </cell>
        </row>
        <row r="903">
          <cell r="A903">
            <v>2018</v>
          </cell>
          <cell r="B903">
            <v>93</v>
          </cell>
          <cell r="M903">
            <v>7251</v>
          </cell>
        </row>
        <row r="904">
          <cell r="A904">
            <v>2018</v>
          </cell>
          <cell r="B904">
            <v>94</v>
          </cell>
          <cell r="M904">
            <v>5348</v>
          </cell>
        </row>
        <row r="905">
          <cell r="A905">
            <v>2018</v>
          </cell>
          <cell r="B905">
            <v>95</v>
          </cell>
          <cell r="M905">
            <v>4024</v>
          </cell>
        </row>
        <row r="906">
          <cell r="A906">
            <v>2018</v>
          </cell>
          <cell r="B906">
            <v>96</v>
          </cell>
          <cell r="M906">
            <v>2596</v>
          </cell>
        </row>
        <row r="907">
          <cell r="A907">
            <v>2018</v>
          </cell>
          <cell r="B907">
            <v>97</v>
          </cell>
          <cell r="M907">
            <v>1681</v>
          </cell>
        </row>
        <row r="908">
          <cell r="A908">
            <v>2018</v>
          </cell>
          <cell r="B908">
            <v>98</v>
          </cell>
          <cell r="M908">
            <v>901</v>
          </cell>
        </row>
        <row r="909">
          <cell r="A909">
            <v>2018</v>
          </cell>
          <cell r="B909">
            <v>99</v>
          </cell>
          <cell r="M909">
            <v>430</v>
          </cell>
        </row>
        <row r="910">
          <cell r="A910">
            <v>2018</v>
          </cell>
          <cell r="B910">
            <v>100</v>
          </cell>
          <cell r="M910">
            <v>623</v>
          </cell>
        </row>
        <row r="911">
          <cell r="A911">
            <v>2019</v>
          </cell>
          <cell r="B911">
            <v>0</v>
          </cell>
          <cell r="M911">
            <v>112051</v>
          </cell>
        </row>
        <row r="912">
          <cell r="A912">
            <v>2019</v>
          </cell>
          <cell r="B912">
            <v>1</v>
          </cell>
          <cell r="M912">
            <v>114505</v>
          </cell>
        </row>
        <row r="913">
          <cell r="A913">
            <v>2019</v>
          </cell>
          <cell r="B913">
            <v>2</v>
          </cell>
          <cell r="M913">
            <v>115264</v>
          </cell>
        </row>
        <row r="914">
          <cell r="A914">
            <v>2019</v>
          </cell>
          <cell r="B914">
            <v>3</v>
          </cell>
          <cell r="M914">
            <v>114188</v>
          </cell>
        </row>
        <row r="915">
          <cell r="A915">
            <v>2019</v>
          </cell>
          <cell r="B915">
            <v>4</v>
          </cell>
          <cell r="M915">
            <v>112815</v>
          </cell>
        </row>
        <row r="916">
          <cell r="A916">
            <v>2019</v>
          </cell>
          <cell r="B916">
            <v>5</v>
          </cell>
          <cell r="M916">
            <v>112333</v>
          </cell>
        </row>
        <row r="917">
          <cell r="A917">
            <v>2019</v>
          </cell>
          <cell r="B917">
            <v>6</v>
          </cell>
          <cell r="M917">
            <v>109624</v>
          </cell>
        </row>
        <row r="918">
          <cell r="A918">
            <v>2019</v>
          </cell>
          <cell r="B918">
            <v>7</v>
          </cell>
          <cell r="M918">
            <v>110642</v>
          </cell>
        </row>
        <row r="919">
          <cell r="A919">
            <v>2019</v>
          </cell>
          <cell r="B919">
            <v>8</v>
          </cell>
          <cell r="M919">
            <v>110382</v>
          </cell>
        </row>
        <row r="920">
          <cell r="A920">
            <v>2019</v>
          </cell>
          <cell r="B920">
            <v>9</v>
          </cell>
          <cell r="M920">
            <v>120414</v>
          </cell>
        </row>
        <row r="921">
          <cell r="A921">
            <v>2019</v>
          </cell>
          <cell r="B921">
            <v>10</v>
          </cell>
          <cell r="M921">
            <v>122095</v>
          </cell>
        </row>
        <row r="922">
          <cell r="A922">
            <v>2019</v>
          </cell>
          <cell r="B922">
            <v>11</v>
          </cell>
          <cell r="M922">
            <v>123576</v>
          </cell>
        </row>
        <row r="923">
          <cell r="A923">
            <v>2019</v>
          </cell>
          <cell r="B923">
            <v>12</v>
          </cell>
          <cell r="M923">
            <v>119162</v>
          </cell>
        </row>
        <row r="924">
          <cell r="A924">
            <v>2019</v>
          </cell>
          <cell r="B924">
            <v>13</v>
          </cell>
          <cell r="M924">
            <v>109443</v>
          </cell>
        </row>
        <row r="925">
          <cell r="A925">
            <v>2019</v>
          </cell>
          <cell r="B925">
            <v>14</v>
          </cell>
          <cell r="M925">
            <v>103708</v>
          </cell>
        </row>
        <row r="926">
          <cell r="A926">
            <v>2019</v>
          </cell>
          <cell r="B926">
            <v>15</v>
          </cell>
          <cell r="M926">
            <v>99048</v>
          </cell>
        </row>
        <row r="927">
          <cell r="A927">
            <v>2019</v>
          </cell>
          <cell r="B927">
            <v>16</v>
          </cell>
          <cell r="M927">
            <v>95329</v>
          </cell>
        </row>
        <row r="928">
          <cell r="A928">
            <v>2019</v>
          </cell>
          <cell r="B928">
            <v>17</v>
          </cell>
          <cell r="M928">
            <v>94886</v>
          </cell>
        </row>
        <row r="929">
          <cell r="A929">
            <v>2019</v>
          </cell>
          <cell r="B929">
            <v>18</v>
          </cell>
          <cell r="M929">
            <v>94371</v>
          </cell>
        </row>
        <row r="930">
          <cell r="A930">
            <v>2019</v>
          </cell>
          <cell r="B930">
            <v>19</v>
          </cell>
          <cell r="M930">
            <v>94396</v>
          </cell>
        </row>
        <row r="931">
          <cell r="A931">
            <v>2019</v>
          </cell>
          <cell r="B931">
            <v>20</v>
          </cell>
          <cell r="M931">
            <v>93014</v>
          </cell>
        </row>
        <row r="932">
          <cell r="A932">
            <v>2019</v>
          </cell>
          <cell r="B932">
            <v>21</v>
          </cell>
          <cell r="M932">
            <v>94521</v>
          </cell>
        </row>
        <row r="933">
          <cell r="A933">
            <v>2019</v>
          </cell>
          <cell r="B933">
            <v>22</v>
          </cell>
          <cell r="M933">
            <v>95609</v>
          </cell>
        </row>
        <row r="934">
          <cell r="A934">
            <v>2019</v>
          </cell>
          <cell r="B934">
            <v>23</v>
          </cell>
          <cell r="M934">
            <v>96795</v>
          </cell>
        </row>
        <row r="935">
          <cell r="A935">
            <v>2019</v>
          </cell>
          <cell r="B935">
            <v>24</v>
          </cell>
          <cell r="M935">
            <v>103093</v>
          </cell>
        </row>
        <row r="936">
          <cell r="A936">
            <v>2019</v>
          </cell>
          <cell r="B936">
            <v>25</v>
          </cell>
          <cell r="M936">
            <v>114277</v>
          </cell>
        </row>
        <row r="937">
          <cell r="A937">
            <v>2019</v>
          </cell>
          <cell r="B937">
            <v>26</v>
          </cell>
          <cell r="M937">
            <v>128549</v>
          </cell>
        </row>
        <row r="938">
          <cell r="A938">
            <v>2019</v>
          </cell>
          <cell r="B938">
            <v>27</v>
          </cell>
          <cell r="M938">
            <v>130178</v>
          </cell>
        </row>
        <row r="939">
          <cell r="A939">
            <v>2019</v>
          </cell>
          <cell r="B939">
            <v>28</v>
          </cell>
          <cell r="M939">
            <v>138430</v>
          </cell>
        </row>
        <row r="940">
          <cell r="A940">
            <v>2019</v>
          </cell>
          <cell r="B940">
            <v>29</v>
          </cell>
          <cell r="M940">
            <v>140458</v>
          </cell>
        </row>
        <row r="941">
          <cell r="A941">
            <v>2019</v>
          </cell>
          <cell r="B941">
            <v>30</v>
          </cell>
          <cell r="M941">
            <v>139504</v>
          </cell>
        </row>
        <row r="942">
          <cell r="A942">
            <v>2019</v>
          </cell>
          <cell r="B942">
            <v>31</v>
          </cell>
          <cell r="M942">
            <v>144786</v>
          </cell>
        </row>
        <row r="943">
          <cell r="A943">
            <v>2019</v>
          </cell>
          <cell r="B943">
            <v>32</v>
          </cell>
          <cell r="M943">
            <v>143483</v>
          </cell>
        </row>
        <row r="944">
          <cell r="A944">
            <v>2019</v>
          </cell>
          <cell r="B944">
            <v>33</v>
          </cell>
          <cell r="M944">
            <v>145646</v>
          </cell>
        </row>
        <row r="945">
          <cell r="A945">
            <v>2019</v>
          </cell>
          <cell r="B945">
            <v>34</v>
          </cell>
          <cell r="M945">
            <v>148708</v>
          </cell>
        </row>
        <row r="946">
          <cell r="A946">
            <v>2019</v>
          </cell>
          <cell r="B946">
            <v>35</v>
          </cell>
          <cell r="M946">
            <v>148890</v>
          </cell>
        </row>
        <row r="947">
          <cell r="A947">
            <v>2019</v>
          </cell>
          <cell r="B947">
            <v>36</v>
          </cell>
          <cell r="M947">
            <v>148955</v>
          </cell>
        </row>
        <row r="948">
          <cell r="A948">
            <v>2019</v>
          </cell>
          <cell r="B948">
            <v>37</v>
          </cell>
          <cell r="M948">
            <v>151889</v>
          </cell>
        </row>
        <row r="949">
          <cell r="A949">
            <v>2019</v>
          </cell>
          <cell r="B949">
            <v>38</v>
          </cell>
          <cell r="M949">
            <v>152513</v>
          </cell>
        </row>
        <row r="950">
          <cell r="A950">
            <v>2019</v>
          </cell>
          <cell r="B950">
            <v>39</v>
          </cell>
          <cell r="M950">
            <v>160751</v>
          </cell>
        </row>
        <row r="951">
          <cell r="A951">
            <v>2019</v>
          </cell>
          <cell r="B951">
            <v>40</v>
          </cell>
          <cell r="M951">
            <v>176750</v>
          </cell>
        </row>
        <row r="952">
          <cell r="A952">
            <v>2019</v>
          </cell>
          <cell r="B952">
            <v>41</v>
          </cell>
          <cell r="M952">
            <v>182008</v>
          </cell>
        </row>
        <row r="953">
          <cell r="A953">
            <v>2019</v>
          </cell>
          <cell r="B953">
            <v>42</v>
          </cell>
          <cell r="M953">
            <v>184246</v>
          </cell>
        </row>
        <row r="954">
          <cell r="A954">
            <v>2019</v>
          </cell>
          <cell r="B954">
            <v>43</v>
          </cell>
          <cell r="M954">
            <v>188738</v>
          </cell>
        </row>
        <row r="955">
          <cell r="A955">
            <v>2019</v>
          </cell>
          <cell r="B955">
            <v>44</v>
          </cell>
          <cell r="M955">
            <v>191704</v>
          </cell>
        </row>
        <row r="956">
          <cell r="A956">
            <v>2019</v>
          </cell>
          <cell r="B956">
            <v>45</v>
          </cell>
          <cell r="M956">
            <v>193117</v>
          </cell>
        </row>
        <row r="957">
          <cell r="A957">
            <v>2019</v>
          </cell>
          <cell r="B957">
            <v>46</v>
          </cell>
          <cell r="M957">
            <v>180700</v>
          </cell>
        </row>
        <row r="958">
          <cell r="A958">
            <v>2019</v>
          </cell>
          <cell r="B958">
            <v>47</v>
          </cell>
          <cell r="M958">
            <v>163690</v>
          </cell>
        </row>
        <row r="959">
          <cell r="A959">
            <v>2019</v>
          </cell>
          <cell r="B959">
            <v>48</v>
          </cell>
          <cell r="M959">
            <v>154043</v>
          </cell>
        </row>
        <row r="960">
          <cell r="A960">
            <v>2019</v>
          </cell>
          <cell r="B960">
            <v>49</v>
          </cell>
          <cell r="M960">
            <v>147728</v>
          </cell>
        </row>
        <row r="961">
          <cell r="A961">
            <v>2019</v>
          </cell>
          <cell r="B961">
            <v>50</v>
          </cell>
          <cell r="M961">
            <v>141653</v>
          </cell>
        </row>
        <row r="962">
          <cell r="A962">
            <v>2019</v>
          </cell>
          <cell r="B962">
            <v>51</v>
          </cell>
          <cell r="M962">
            <v>134535</v>
          </cell>
        </row>
        <row r="963">
          <cell r="A963">
            <v>2019</v>
          </cell>
          <cell r="B963">
            <v>52</v>
          </cell>
          <cell r="M963">
            <v>134330</v>
          </cell>
        </row>
        <row r="964">
          <cell r="A964">
            <v>2019</v>
          </cell>
          <cell r="B964">
            <v>53</v>
          </cell>
          <cell r="M964">
            <v>135489</v>
          </cell>
        </row>
        <row r="965">
          <cell r="A965">
            <v>2019</v>
          </cell>
          <cell r="B965">
            <v>54</v>
          </cell>
          <cell r="M965">
            <v>140229</v>
          </cell>
        </row>
        <row r="966">
          <cell r="A966">
            <v>2019</v>
          </cell>
          <cell r="B966">
            <v>55</v>
          </cell>
          <cell r="M966">
            <v>145997</v>
          </cell>
        </row>
        <row r="967">
          <cell r="A967">
            <v>2019</v>
          </cell>
          <cell r="B967">
            <v>56</v>
          </cell>
          <cell r="M967">
            <v>140360</v>
          </cell>
        </row>
        <row r="968">
          <cell r="A968">
            <v>2019</v>
          </cell>
          <cell r="B968">
            <v>57</v>
          </cell>
          <cell r="M968">
            <v>125875</v>
          </cell>
        </row>
        <row r="969">
          <cell r="A969">
            <v>2019</v>
          </cell>
          <cell r="B969">
            <v>58</v>
          </cell>
          <cell r="M969">
            <v>122148</v>
          </cell>
        </row>
        <row r="970">
          <cell r="A970">
            <v>2019</v>
          </cell>
          <cell r="B970">
            <v>59</v>
          </cell>
          <cell r="M970">
            <v>119121</v>
          </cell>
        </row>
        <row r="971">
          <cell r="A971">
            <v>2019</v>
          </cell>
          <cell r="B971">
            <v>60</v>
          </cell>
          <cell r="M971">
            <v>117089</v>
          </cell>
        </row>
        <row r="972">
          <cell r="A972">
            <v>2019</v>
          </cell>
          <cell r="B972">
            <v>61</v>
          </cell>
          <cell r="M972">
            <v>125658</v>
          </cell>
        </row>
        <row r="973">
          <cell r="A973">
            <v>2019</v>
          </cell>
          <cell r="B973">
            <v>62</v>
          </cell>
          <cell r="M973">
            <v>133711</v>
          </cell>
        </row>
        <row r="974">
          <cell r="A974">
            <v>2019</v>
          </cell>
          <cell r="B974">
            <v>63</v>
          </cell>
          <cell r="M974">
            <v>137407</v>
          </cell>
        </row>
        <row r="975">
          <cell r="A975">
            <v>2019</v>
          </cell>
          <cell r="B975">
            <v>64</v>
          </cell>
          <cell r="M975">
            <v>137702</v>
          </cell>
        </row>
        <row r="976">
          <cell r="A976">
            <v>2019</v>
          </cell>
          <cell r="B976">
            <v>65</v>
          </cell>
          <cell r="M976">
            <v>136954</v>
          </cell>
        </row>
        <row r="977">
          <cell r="A977">
            <v>2019</v>
          </cell>
          <cell r="B977">
            <v>66</v>
          </cell>
          <cell r="M977">
            <v>136516</v>
          </cell>
        </row>
        <row r="978">
          <cell r="A978">
            <v>2019</v>
          </cell>
          <cell r="B978">
            <v>67</v>
          </cell>
          <cell r="M978">
            <v>137281</v>
          </cell>
        </row>
        <row r="979">
          <cell r="A979">
            <v>2019</v>
          </cell>
          <cell r="B979">
            <v>68</v>
          </cell>
          <cell r="M979">
            <v>136216</v>
          </cell>
        </row>
        <row r="980">
          <cell r="A980">
            <v>2019</v>
          </cell>
          <cell r="B980">
            <v>69</v>
          </cell>
          <cell r="M980">
            <v>131960</v>
          </cell>
        </row>
        <row r="981">
          <cell r="A981">
            <v>2019</v>
          </cell>
          <cell r="B981">
            <v>70</v>
          </cell>
          <cell r="M981">
            <v>126426</v>
          </cell>
        </row>
        <row r="982">
          <cell r="A982">
            <v>2019</v>
          </cell>
          <cell r="B982">
            <v>71</v>
          </cell>
          <cell r="M982">
            <v>128130</v>
          </cell>
        </row>
        <row r="983">
          <cell r="A983">
            <v>2019</v>
          </cell>
          <cell r="B983">
            <v>72</v>
          </cell>
          <cell r="M983">
            <v>130059</v>
          </cell>
        </row>
        <row r="984">
          <cell r="A984">
            <v>2019</v>
          </cell>
          <cell r="B984">
            <v>73</v>
          </cell>
          <cell r="M984">
            <v>122445</v>
          </cell>
        </row>
        <row r="985">
          <cell r="A985">
            <v>2019</v>
          </cell>
          <cell r="B985">
            <v>74</v>
          </cell>
          <cell r="M985">
            <v>95914</v>
          </cell>
        </row>
        <row r="986">
          <cell r="A986">
            <v>2019</v>
          </cell>
          <cell r="B986">
            <v>75</v>
          </cell>
          <cell r="M986">
            <v>97784</v>
          </cell>
        </row>
        <row r="987">
          <cell r="A987">
            <v>2019</v>
          </cell>
          <cell r="B987">
            <v>76</v>
          </cell>
          <cell r="M987">
            <v>91879</v>
          </cell>
        </row>
        <row r="988">
          <cell r="A988">
            <v>2019</v>
          </cell>
          <cell r="B988">
            <v>77</v>
          </cell>
          <cell r="M988">
            <v>78664</v>
          </cell>
        </row>
        <row r="989">
          <cell r="A989">
            <v>2019</v>
          </cell>
          <cell r="B989">
            <v>78</v>
          </cell>
          <cell r="M989">
            <v>72388</v>
          </cell>
        </row>
        <row r="990">
          <cell r="A990">
            <v>2019</v>
          </cell>
          <cell r="B990">
            <v>79</v>
          </cell>
          <cell r="M990">
            <v>67914</v>
          </cell>
        </row>
        <row r="991">
          <cell r="A991">
            <v>2019</v>
          </cell>
          <cell r="B991">
            <v>80</v>
          </cell>
          <cell r="M991">
            <v>57117</v>
          </cell>
        </row>
        <row r="992">
          <cell r="A992">
            <v>2019</v>
          </cell>
          <cell r="B992">
            <v>81</v>
          </cell>
          <cell r="M992">
            <v>51605</v>
          </cell>
        </row>
        <row r="993">
          <cell r="A993">
            <v>2019</v>
          </cell>
          <cell r="B993">
            <v>82</v>
          </cell>
          <cell r="M993">
            <v>45568</v>
          </cell>
        </row>
        <row r="994">
          <cell r="A994">
            <v>2019</v>
          </cell>
          <cell r="B994">
            <v>83</v>
          </cell>
          <cell r="M994">
            <v>41773</v>
          </cell>
        </row>
        <row r="995">
          <cell r="A995">
            <v>2019</v>
          </cell>
          <cell r="B995">
            <v>84</v>
          </cell>
          <cell r="M995">
            <v>38432</v>
          </cell>
        </row>
        <row r="996">
          <cell r="A996">
            <v>2019</v>
          </cell>
          <cell r="B996">
            <v>85</v>
          </cell>
          <cell r="M996">
            <v>35257</v>
          </cell>
        </row>
        <row r="997">
          <cell r="A997">
            <v>2019</v>
          </cell>
          <cell r="B997">
            <v>86</v>
          </cell>
          <cell r="M997">
            <v>31721</v>
          </cell>
        </row>
        <row r="998">
          <cell r="A998">
            <v>2019</v>
          </cell>
          <cell r="B998">
            <v>87</v>
          </cell>
          <cell r="M998">
            <v>29139</v>
          </cell>
        </row>
        <row r="999">
          <cell r="A999">
            <v>2019</v>
          </cell>
          <cell r="B999">
            <v>88</v>
          </cell>
          <cell r="M999">
            <v>25059</v>
          </cell>
        </row>
        <row r="1000">
          <cell r="A1000">
            <v>2019</v>
          </cell>
          <cell r="B1000">
            <v>89</v>
          </cell>
          <cell r="M1000">
            <v>21413</v>
          </cell>
        </row>
        <row r="1001">
          <cell r="A1001">
            <v>2019</v>
          </cell>
          <cell r="B1001">
            <v>90</v>
          </cell>
          <cell r="M1001">
            <v>16541</v>
          </cell>
        </row>
        <row r="1002">
          <cell r="A1002">
            <v>2019</v>
          </cell>
          <cell r="B1002">
            <v>91</v>
          </cell>
          <cell r="M1002">
            <v>13289</v>
          </cell>
        </row>
        <row r="1003">
          <cell r="A1003">
            <v>2019</v>
          </cell>
          <cell r="B1003">
            <v>92</v>
          </cell>
          <cell r="M1003">
            <v>10111</v>
          </cell>
        </row>
        <row r="1004">
          <cell r="A1004">
            <v>2019</v>
          </cell>
          <cell r="B1004">
            <v>93</v>
          </cell>
          <cell r="M1004">
            <v>7583</v>
          </cell>
        </row>
        <row r="1005">
          <cell r="A1005">
            <v>2019</v>
          </cell>
          <cell r="B1005">
            <v>94</v>
          </cell>
          <cell r="M1005">
            <v>5457</v>
          </cell>
        </row>
        <row r="1006">
          <cell r="A1006">
            <v>2019</v>
          </cell>
          <cell r="B1006">
            <v>95</v>
          </cell>
          <cell r="M1006">
            <v>3922</v>
          </cell>
        </row>
        <row r="1007">
          <cell r="A1007">
            <v>2019</v>
          </cell>
          <cell r="B1007">
            <v>96</v>
          </cell>
          <cell r="M1007">
            <v>2875</v>
          </cell>
        </row>
        <row r="1008">
          <cell r="A1008">
            <v>2019</v>
          </cell>
          <cell r="B1008">
            <v>97</v>
          </cell>
          <cell r="M1008">
            <v>1796</v>
          </cell>
        </row>
        <row r="1009">
          <cell r="A1009">
            <v>2019</v>
          </cell>
          <cell r="B1009">
            <v>98</v>
          </cell>
          <cell r="M1009">
            <v>1131</v>
          </cell>
        </row>
        <row r="1010">
          <cell r="A1010">
            <v>2019</v>
          </cell>
          <cell r="B1010">
            <v>99</v>
          </cell>
          <cell r="M1010">
            <v>598</v>
          </cell>
        </row>
        <row r="1011">
          <cell r="A1011">
            <v>2019</v>
          </cell>
          <cell r="B1011">
            <v>100</v>
          </cell>
          <cell r="M1011">
            <v>713</v>
          </cell>
        </row>
        <row r="1012">
          <cell r="A1012">
            <v>2020</v>
          </cell>
          <cell r="B1012">
            <v>0</v>
          </cell>
          <cell r="M1012">
            <v>110053</v>
          </cell>
        </row>
        <row r="1013">
          <cell r="A1013">
            <v>2020</v>
          </cell>
          <cell r="B1013">
            <v>1</v>
          </cell>
          <cell r="M1013">
            <v>112555</v>
          </cell>
        </row>
        <row r="1014">
          <cell r="A1014">
            <v>2020</v>
          </cell>
          <cell r="B1014">
            <v>2</v>
          </cell>
          <cell r="M1014">
            <v>114739</v>
          </cell>
        </row>
        <row r="1015">
          <cell r="A1015">
            <v>2020</v>
          </cell>
          <cell r="B1015">
            <v>3</v>
          </cell>
          <cell r="M1015">
            <v>115514</v>
          </cell>
        </row>
        <row r="1016">
          <cell r="A1016">
            <v>2020</v>
          </cell>
          <cell r="B1016">
            <v>4</v>
          </cell>
          <cell r="M1016">
            <v>114401</v>
          </cell>
        </row>
        <row r="1017">
          <cell r="A1017">
            <v>2020</v>
          </cell>
          <cell r="B1017">
            <v>5</v>
          </cell>
          <cell r="M1017">
            <v>113072</v>
          </cell>
        </row>
        <row r="1018">
          <cell r="A1018">
            <v>2020</v>
          </cell>
          <cell r="B1018">
            <v>6</v>
          </cell>
          <cell r="M1018">
            <v>112604</v>
          </cell>
        </row>
        <row r="1019">
          <cell r="A1019">
            <v>2020</v>
          </cell>
          <cell r="B1019">
            <v>7</v>
          </cell>
          <cell r="M1019">
            <v>109841</v>
          </cell>
        </row>
        <row r="1020">
          <cell r="A1020">
            <v>2020</v>
          </cell>
          <cell r="B1020">
            <v>8</v>
          </cell>
          <cell r="M1020">
            <v>110880</v>
          </cell>
        </row>
        <row r="1021">
          <cell r="A1021">
            <v>2020</v>
          </cell>
          <cell r="B1021">
            <v>9</v>
          </cell>
          <cell r="M1021">
            <v>110560</v>
          </cell>
        </row>
        <row r="1022">
          <cell r="A1022">
            <v>2020</v>
          </cell>
          <cell r="B1022">
            <v>10</v>
          </cell>
          <cell r="M1022">
            <v>120613</v>
          </cell>
        </row>
        <row r="1023">
          <cell r="A1023">
            <v>2020</v>
          </cell>
          <cell r="B1023">
            <v>11</v>
          </cell>
          <cell r="M1023">
            <v>122273</v>
          </cell>
        </row>
        <row r="1024">
          <cell r="A1024">
            <v>2020</v>
          </cell>
          <cell r="B1024">
            <v>12</v>
          </cell>
          <cell r="M1024">
            <v>123732</v>
          </cell>
        </row>
        <row r="1025">
          <cell r="A1025">
            <v>2020</v>
          </cell>
          <cell r="B1025">
            <v>13</v>
          </cell>
          <cell r="M1025">
            <v>119308</v>
          </cell>
        </row>
        <row r="1026">
          <cell r="A1026">
            <v>2020</v>
          </cell>
          <cell r="B1026">
            <v>14</v>
          </cell>
          <cell r="M1026">
            <v>109596</v>
          </cell>
        </row>
        <row r="1027">
          <cell r="A1027">
            <v>2020</v>
          </cell>
          <cell r="B1027">
            <v>15</v>
          </cell>
          <cell r="M1027">
            <v>103852</v>
          </cell>
        </row>
        <row r="1028">
          <cell r="A1028">
            <v>2020</v>
          </cell>
          <cell r="B1028">
            <v>16</v>
          </cell>
          <cell r="M1028">
            <v>99213</v>
          </cell>
        </row>
        <row r="1029">
          <cell r="A1029">
            <v>2020</v>
          </cell>
          <cell r="B1029">
            <v>17</v>
          </cell>
          <cell r="M1029">
            <v>95803</v>
          </cell>
        </row>
        <row r="1030">
          <cell r="A1030">
            <v>2020</v>
          </cell>
          <cell r="B1030">
            <v>18</v>
          </cell>
          <cell r="M1030">
            <v>95944</v>
          </cell>
        </row>
        <row r="1031">
          <cell r="A1031">
            <v>2020</v>
          </cell>
          <cell r="B1031">
            <v>19</v>
          </cell>
          <cell r="M1031">
            <v>95638</v>
          </cell>
        </row>
        <row r="1032">
          <cell r="A1032">
            <v>2020</v>
          </cell>
          <cell r="B1032">
            <v>20</v>
          </cell>
          <cell r="M1032">
            <v>95046</v>
          </cell>
        </row>
        <row r="1033">
          <cell r="A1033">
            <v>2020</v>
          </cell>
          <cell r="B1033">
            <v>21</v>
          </cell>
          <cell r="M1033">
            <v>93621</v>
          </cell>
        </row>
        <row r="1034">
          <cell r="A1034">
            <v>2020</v>
          </cell>
          <cell r="B1034">
            <v>22</v>
          </cell>
          <cell r="M1034">
            <v>95133</v>
          </cell>
        </row>
        <row r="1035">
          <cell r="A1035">
            <v>2020</v>
          </cell>
          <cell r="B1035">
            <v>23</v>
          </cell>
          <cell r="M1035">
            <v>96395</v>
          </cell>
        </row>
        <row r="1036">
          <cell r="A1036">
            <v>2020</v>
          </cell>
          <cell r="B1036">
            <v>24</v>
          </cell>
          <cell r="M1036">
            <v>97715</v>
          </cell>
        </row>
        <row r="1037">
          <cell r="A1037">
            <v>2020</v>
          </cell>
          <cell r="B1037">
            <v>25</v>
          </cell>
          <cell r="M1037">
            <v>104296</v>
          </cell>
        </row>
        <row r="1038">
          <cell r="A1038">
            <v>2020</v>
          </cell>
          <cell r="B1038">
            <v>26</v>
          </cell>
          <cell r="M1038">
            <v>115477</v>
          </cell>
        </row>
        <row r="1039">
          <cell r="A1039">
            <v>2020</v>
          </cell>
          <cell r="B1039">
            <v>27</v>
          </cell>
          <cell r="M1039">
            <v>129844</v>
          </cell>
        </row>
        <row r="1040">
          <cell r="A1040">
            <v>2020</v>
          </cell>
          <cell r="B1040">
            <v>28</v>
          </cell>
          <cell r="M1040">
            <v>131457</v>
          </cell>
        </row>
        <row r="1041">
          <cell r="A1041">
            <v>2020</v>
          </cell>
          <cell r="B1041">
            <v>29</v>
          </cell>
          <cell r="M1041">
            <v>139851</v>
          </cell>
        </row>
        <row r="1042">
          <cell r="A1042">
            <v>2020</v>
          </cell>
          <cell r="B1042">
            <v>30</v>
          </cell>
          <cell r="M1042">
            <v>141773</v>
          </cell>
        </row>
        <row r="1043">
          <cell r="A1043">
            <v>2020</v>
          </cell>
          <cell r="B1043">
            <v>31</v>
          </cell>
          <cell r="M1043">
            <v>140580</v>
          </cell>
        </row>
        <row r="1044">
          <cell r="A1044">
            <v>2020</v>
          </cell>
          <cell r="B1044">
            <v>32</v>
          </cell>
          <cell r="M1044">
            <v>145736</v>
          </cell>
        </row>
        <row r="1045">
          <cell r="A1045">
            <v>2020</v>
          </cell>
          <cell r="B1045">
            <v>33</v>
          </cell>
          <cell r="M1045">
            <v>144420</v>
          </cell>
        </row>
        <row r="1046">
          <cell r="A1046">
            <v>2020</v>
          </cell>
          <cell r="B1046">
            <v>34</v>
          </cell>
          <cell r="M1046">
            <v>146422</v>
          </cell>
        </row>
        <row r="1047">
          <cell r="A1047">
            <v>2020</v>
          </cell>
          <cell r="B1047">
            <v>35</v>
          </cell>
          <cell r="M1047">
            <v>149296</v>
          </cell>
        </row>
        <row r="1048">
          <cell r="A1048">
            <v>2020</v>
          </cell>
          <cell r="B1048">
            <v>36</v>
          </cell>
          <cell r="M1048">
            <v>149409</v>
          </cell>
        </row>
        <row r="1049">
          <cell r="A1049">
            <v>2020</v>
          </cell>
          <cell r="B1049">
            <v>37</v>
          </cell>
          <cell r="M1049">
            <v>149465</v>
          </cell>
        </row>
        <row r="1050">
          <cell r="A1050">
            <v>2020</v>
          </cell>
          <cell r="B1050">
            <v>38</v>
          </cell>
          <cell r="M1050">
            <v>152322</v>
          </cell>
        </row>
        <row r="1051">
          <cell r="A1051">
            <v>2020</v>
          </cell>
          <cell r="B1051">
            <v>39</v>
          </cell>
          <cell r="M1051">
            <v>152818</v>
          </cell>
        </row>
        <row r="1052">
          <cell r="A1052">
            <v>2020</v>
          </cell>
          <cell r="B1052">
            <v>40</v>
          </cell>
          <cell r="M1052">
            <v>161077</v>
          </cell>
        </row>
        <row r="1053">
          <cell r="A1053">
            <v>2020</v>
          </cell>
          <cell r="B1053">
            <v>41</v>
          </cell>
          <cell r="M1053">
            <v>176932</v>
          </cell>
        </row>
        <row r="1054">
          <cell r="A1054">
            <v>2020</v>
          </cell>
          <cell r="B1054">
            <v>42</v>
          </cell>
          <cell r="M1054">
            <v>182182</v>
          </cell>
        </row>
        <row r="1055">
          <cell r="A1055">
            <v>2020</v>
          </cell>
          <cell r="B1055">
            <v>43</v>
          </cell>
          <cell r="M1055">
            <v>184299</v>
          </cell>
        </row>
        <row r="1056">
          <cell r="A1056">
            <v>2020</v>
          </cell>
          <cell r="B1056">
            <v>44</v>
          </cell>
          <cell r="M1056">
            <v>188831</v>
          </cell>
        </row>
        <row r="1057">
          <cell r="A1057">
            <v>2020</v>
          </cell>
          <cell r="B1057">
            <v>45</v>
          </cell>
          <cell r="M1057">
            <v>191690</v>
          </cell>
        </row>
        <row r="1058">
          <cell r="A1058">
            <v>2020</v>
          </cell>
          <cell r="B1058">
            <v>46</v>
          </cell>
          <cell r="M1058">
            <v>193095</v>
          </cell>
        </row>
        <row r="1059">
          <cell r="A1059">
            <v>2020</v>
          </cell>
          <cell r="B1059">
            <v>47</v>
          </cell>
          <cell r="M1059">
            <v>180507</v>
          </cell>
        </row>
        <row r="1060">
          <cell r="A1060">
            <v>2020</v>
          </cell>
          <cell r="B1060">
            <v>48</v>
          </cell>
          <cell r="M1060">
            <v>163477</v>
          </cell>
        </row>
        <row r="1061">
          <cell r="A1061">
            <v>2020</v>
          </cell>
          <cell r="B1061">
            <v>49</v>
          </cell>
          <cell r="M1061">
            <v>153817</v>
          </cell>
        </row>
        <row r="1062">
          <cell r="A1062">
            <v>2020</v>
          </cell>
          <cell r="B1062">
            <v>50</v>
          </cell>
          <cell r="M1062">
            <v>147357</v>
          </cell>
        </row>
        <row r="1063">
          <cell r="A1063">
            <v>2020</v>
          </cell>
          <cell r="B1063">
            <v>51</v>
          </cell>
          <cell r="M1063">
            <v>141106</v>
          </cell>
        </row>
        <row r="1064">
          <cell r="A1064">
            <v>2020</v>
          </cell>
          <cell r="B1064">
            <v>52</v>
          </cell>
          <cell r="M1064">
            <v>134002</v>
          </cell>
        </row>
        <row r="1065">
          <cell r="A1065">
            <v>2020</v>
          </cell>
          <cell r="B1065">
            <v>53</v>
          </cell>
          <cell r="M1065">
            <v>133795</v>
          </cell>
        </row>
        <row r="1066">
          <cell r="A1066">
            <v>2020</v>
          </cell>
          <cell r="B1066">
            <v>54</v>
          </cell>
          <cell r="M1066">
            <v>134823</v>
          </cell>
        </row>
        <row r="1067">
          <cell r="A1067">
            <v>2020</v>
          </cell>
          <cell r="B1067">
            <v>55</v>
          </cell>
          <cell r="M1067">
            <v>139376</v>
          </cell>
        </row>
        <row r="1068">
          <cell r="A1068">
            <v>2020</v>
          </cell>
          <cell r="B1068">
            <v>56</v>
          </cell>
          <cell r="M1068">
            <v>145033</v>
          </cell>
        </row>
        <row r="1069">
          <cell r="A1069">
            <v>2020</v>
          </cell>
          <cell r="B1069">
            <v>57</v>
          </cell>
          <cell r="M1069">
            <v>139362</v>
          </cell>
        </row>
        <row r="1070">
          <cell r="A1070">
            <v>2020</v>
          </cell>
          <cell r="B1070">
            <v>58</v>
          </cell>
          <cell r="M1070">
            <v>124895</v>
          </cell>
        </row>
        <row r="1071">
          <cell r="A1071">
            <v>2020</v>
          </cell>
          <cell r="B1071">
            <v>59</v>
          </cell>
          <cell r="M1071">
            <v>121067</v>
          </cell>
        </row>
        <row r="1072">
          <cell r="A1072">
            <v>2020</v>
          </cell>
          <cell r="B1072">
            <v>60</v>
          </cell>
          <cell r="M1072">
            <v>117929</v>
          </cell>
        </row>
        <row r="1073">
          <cell r="A1073">
            <v>2020</v>
          </cell>
          <cell r="B1073">
            <v>61</v>
          </cell>
          <cell r="M1073">
            <v>115840</v>
          </cell>
        </row>
        <row r="1074">
          <cell r="A1074">
            <v>2020</v>
          </cell>
          <cell r="B1074">
            <v>62</v>
          </cell>
          <cell r="M1074">
            <v>124211</v>
          </cell>
        </row>
        <row r="1075">
          <cell r="A1075">
            <v>2020</v>
          </cell>
          <cell r="B1075">
            <v>63</v>
          </cell>
          <cell r="M1075">
            <v>131925</v>
          </cell>
        </row>
        <row r="1076">
          <cell r="A1076">
            <v>2020</v>
          </cell>
          <cell r="B1076">
            <v>64</v>
          </cell>
          <cell r="M1076">
            <v>135560</v>
          </cell>
        </row>
        <row r="1077">
          <cell r="A1077">
            <v>2020</v>
          </cell>
          <cell r="B1077">
            <v>65</v>
          </cell>
          <cell r="M1077">
            <v>135623</v>
          </cell>
        </row>
        <row r="1078">
          <cell r="A1078">
            <v>2020</v>
          </cell>
          <cell r="B1078">
            <v>66</v>
          </cell>
          <cell r="M1078">
            <v>134831</v>
          </cell>
        </row>
        <row r="1079">
          <cell r="A1079">
            <v>2020</v>
          </cell>
          <cell r="B1079">
            <v>67</v>
          </cell>
          <cell r="M1079">
            <v>134107</v>
          </cell>
        </row>
        <row r="1080">
          <cell r="A1080">
            <v>2020</v>
          </cell>
          <cell r="B1080">
            <v>68</v>
          </cell>
          <cell r="M1080">
            <v>134521</v>
          </cell>
        </row>
        <row r="1081">
          <cell r="A1081">
            <v>2020</v>
          </cell>
          <cell r="B1081">
            <v>69</v>
          </cell>
          <cell r="M1081">
            <v>133336</v>
          </cell>
        </row>
        <row r="1082">
          <cell r="A1082">
            <v>2020</v>
          </cell>
          <cell r="B1082">
            <v>70</v>
          </cell>
          <cell r="M1082">
            <v>128881</v>
          </cell>
        </row>
        <row r="1083">
          <cell r="A1083">
            <v>2020</v>
          </cell>
          <cell r="B1083">
            <v>71</v>
          </cell>
          <cell r="M1083">
            <v>123211</v>
          </cell>
        </row>
        <row r="1084">
          <cell r="A1084">
            <v>2020</v>
          </cell>
          <cell r="B1084">
            <v>72</v>
          </cell>
          <cell r="M1084">
            <v>124528</v>
          </cell>
        </row>
        <row r="1085">
          <cell r="A1085">
            <v>2020</v>
          </cell>
          <cell r="B1085">
            <v>73</v>
          </cell>
          <cell r="M1085">
            <v>126187</v>
          </cell>
        </row>
        <row r="1086">
          <cell r="A1086">
            <v>2020</v>
          </cell>
          <cell r="B1086">
            <v>74</v>
          </cell>
          <cell r="M1086">
            <v>118370</v>
          </cell>
        </row>
        <row r="1087">
          <cell r="A1087">
            <v>2020</v>
          </cell>
          <cell r="B1087">
            <v>75</v>
          </cell>
          <cell r="M1087">
            <v>92384</v>
          </cell>
        </row>
        <row r="1088">
          <cell r="A1088">
            <v>2020</v>
          </cell>
          <cell r="B1088">
            <v>76</v>
          </cell>
          <cell r="M1088">
            <v>93818</v>
          </cell>
        </row>
        <row r="1089">
          <cell r="A1089">
            <v>2020</v>
          </cell>
          <cell r="B1089">
            <v>77</v>
          </cell>
          <cell r="M1089">
            <v>87755</v>
          </cell>
        </row>
        <row r="1090">
          <cell r="A1090">
            <v>2020</v>
          </cell>
          <cell r="B1090">
            <v>78</v>
          </cell>
          <cell r="M1090">
            <v>74828</v>
          </cell>
        </row>
        <row r="1091">
          <cell r="A1091">
            <v>2020</v>
          </cell>
          <cell r="B1091">
            <v>79</v>
          </cell>
          <cell r="M1091">
            <v>68416</v>
          </cell>
        </row>
        <row r="1092">
          <cell r="A1092">
            <v>2020</v>
          </cell>
          <cell r="B1092">
            <v>80</v>
          </cell>
          <cell r="M1092">
            <v>63784</v>
          </cell>
        </row>
        <row r="1093">
          <cell r="A1093">
            <v>2020</v>
          </cell>
          <cell r="B1093">
            <v>81</v>
          </cell>
          <cell r="M1093">
            <v>53286</v>
          </cell>
        </row>
        <row r="1094">
          <cell r="A1094">
            <v>2020</v>
          </cell>
          <cell r="B1094">
            <v>82</v>
          </cell>
          <cell r="M1094">
            <v>47581</v>
          </cell>
        </row>
        <row r="1095">
          <cell r="A1095">
            <v>2020</v>
          </cell>
          <cell r="B1095">
            <v>83</v>
          </cell>
          <cell r="M1095">
            <v>41666</v>
          </cell>
        </row>
        <row r="1096">
          <cell r="A1096">
            <v>2020</v>
          </cell>
          <cell r="B1096">
            <v>84</v>
          </cell>
          <cell r="M1096">
            <v>37820</v>
          </cell>
        </row>
        <row r="1097">
          <cell r="A1097">
            <v>2020</v>
          </cell>
          <cell r="B1097">
            <v>85</v>
          </cell>
          <cell r="M1097">
            <v>34285</v>
          </cell>
        </row>
        <row r="1098">
          <cell r="A1098">
            <v>2020</v>
          </cell>
          <cell r="B1098">
            <v>86</v>
          </cell>
          <cell r="M1098">
            <v>30999</v>
          </cell>
        </row>
        <row r="1099">
          <cell r="A1099">
            <v>2020</v>
          </cell>
          <cell r="B1099">
            <v>87</v>
          </cell>
          <cell r="M1099">
            <v>27535</v>
          </cell>
        </row>
        <row r="1100">
          <cell r="A1100">
            <v>2020</v>
          </cell>
          <cell r="B1100">
            <v>88</v>
          </cell>
          <cell r="M1100">
            <v>24806</v>
          </cell>
        </row>
        <row r="1101">
          <cell r="A1101">
            <v>2020</v>
          </cell>
          <cell r="B1101">
            <v>89</v>
          </cell>
          <cell r="M1101">
            <v>20865</v>
          </cell>
        </row>
        <row r="1102">
          <cell r="A1102">
            <v>2020</v>
          </cell>
          <cell r="B1102">
            <v>90</v>
          </cell>
          <cell r="M1102">
            <v>17438</v>
          </cell>
        </row>
        <row r="1103">
          <cell r="A1103">
            <v>2020</v>
          </cell>
          <cell r="B1103">
            <v>91</v>
          </cell>
          <cell r="M1103">
            <v>13118</v>
          </cell>
        </row>
        <row r="1104">
          <cell r="A1104">
            <v>2020</v>
          </cell>
          <cell r="B1104">
            <v>92</v>
          </cell>
          <cell r="M1104">
            <v>10197</v>
          </cell>
        </row>
        <row r="1105">
          <cell r="A1105">
            <v>2020</v>
          </cell>
          <cell r="B1105">
            <v>93</v>
          </cell>
          <cell r="M1105">
            <v>7539</v>
          </cell>
        </row>
        <row r="1106">
          <cell r="A1106">
            <v>2020</v>
          </cell>
          <cell r="B1106">
            <v>94</v>
          </cell>
          <cell r="M1106">
            <v>5519</v>
          </cell>
        </row>
        <row r="1107">
          <cell r="A1107">
            <v>2020</v>
          </cell>
          <cell r="B1107">
            <v>95</v>
          </cell>
          <cell r="M1107">
            <v>3784</v>
          </cell>
        </row>
        <row r="1108">
          <cell r="A1108">
            <v>2020</v>
          </cell>
          <cell r="B1108">
            <v>96</v>
          </cell>
          <cell r="M1108">
            <v>2691</v>
          </cell>
        </row>
        <row r="1109">
          <cell r="A1109">
            <v>2020</v>
          </cell>
          <cell r="B1109">
            <v>97</v>
          </cell>
          <cell r="M1109">
            <v>1903</v>
          </cell>
        </row>
        <row r="1110">
          <cell r="A1110">
            <v>2020</v>
          </cell>
          <cell r="B1110">
            <v>98</v>
          </cell>
          <cell r="M1110">
            <v>1146</v>
          </cell>
        </row>
        <row r="1111">
          <cell r="A1111">
            <v>2020</v>
          </cell>
          <cell r="B1111">
            <v>99</v>
          </cell>
          <cell r="M1111">
            <v>719</v>
          </cell>
        </row>
        <row r="1112">
          <cell r="A1112">
            <v>2020</v>
          </cell>
          <cell r="B1112">
            <v>100</v>
          </cell>
          <cell r="M1112">
            <v>845</v>
          </cell>
        </row>
      </sheetData>
      <sheetData sheetId="3">
        <row r="33">
          <cell r="K33">
            <v>0.50579580219545184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13">
          <cell r="AM13">
            <v>20.418910340750028</v>
          </cell>
        </row>
        <row r="14">
          <cell r="AM14">
            <v>221.55551239224988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5"/>
      <sheetName val="data"/>
    </sheetNames>
    <sheetDataSet>
      <sheetData sheetId="0"/>
      <sheetData sheetId="1">
        <row r="100">
          <cell r="B100">
            <v>1.7084124221975203</v>
          </cell>
          <cell r="C100">
            <v>30.110156242137137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UKAZATELE"/>
      <sheetName val="METAINFORMACE"/>
    </sheetNames>
    <sheetDataSet>
      <sheetData sheetId="0">
        <row r="17">
          <cell r="D17">
            <v>6.1633336269932164E-2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UKAZATELE"/>
      <sheetName val="METAINFORMACE"/>
    </sheetNames>
    <sheetDataSet>
      <sheetData sheetId="0">
        <row r="36">
          <cell r="I36">
            <v>1.128834355828221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012AA8-3A52-4C19-85A2-F5BE3D724AE2}" name="Tabulka1" displayName="Tabulka1" ref="A2:B20" totalsRowShown="0">
  <autoFilter ref="A2:B20" xr:uid="{6E012AA8-3A52-4C19-85A2-F5BE3D724AE2}"/>
  <sortState xmlns:xlrd2="http://schemas.microsoft.com/office/spreadsheetml/2017/richdata2" ref="A3:B20">
    <sortCondition ref="B2:B20"/>
  </sortState>
  <tableColumns count="2">
    <tableColumn id="1" xr3:uid="{05DA79BD-4566-4906-BD5C-173D0E96EC8C}" name="Ukazatel"/>
    <tableColumn id="2" xr3:uid="{4E3B430F-EED7-495E-911D-E37832892227}" name="Hodnota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7C8CF8-62B8-4CA0-91C2-E8E56C7BA1CA}" name="Tabulka3" displayName="Tabulka3" ref="E3:F6" totalsRowShown="0" headerRowDxfId="4" headerRowBorderDxfId="2" tableBorderDxfId="3">
  <autoFilter ref="E3:F6" xr:uid="{B47C8CF8-62B8-4CA0-91C2-E8E56C7BA1CA}"/>
  <tableColumns count="2">
    <tableColumn id="1" xr3:uid="{18D69331-EDF5-4A9F-B68A-C230C583DEA9}" name="Ukazatel"/>
    <tableColumn id="2" xr3:uid="{BC6BD8BF-0985-4C32-BC1E-FFB517BBB07F}" name="Hodnota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4C20405-26B0-4D2F-BC19-7E053BABE051}" name="Tabulka5" displayName="Tabulka5" ref="A23:B31" totalsRowShown="0">
  <autoFilter ref="A23:B31" xr:uid="{64C20405-26B0-4D2F-BC19-7E053BABE051}"/>
  <sortState xmlns:xlrd2="http://schemas.microsoft.com/office/spreadsheetml/2017/richdata2" ref="A24:B31">
    <sortCondition descending="1" ref="B25:B31"/>
  </sortState>
  <tableColumns count="2">
    <tableColumn id="1" xr3:uid="{98A75B93-417B-4757-94A2-F230278D177C}" name="Ukazatel"/>
    <tableColumn id="2" xr3:uid="{A501E187-FC2E-4A80-973B-1F346659DA5E}" name="Hodno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ssz.cz/invalidni-duchody-podrobne" TargetMode="External"/><Relationship Id="rId13" Type="http://schemas.openxmlformats.org/officeDocument/2006/relationships/hyperlink" Target="https://www.czso.cz/csu/czso/203r-k-vek-a-vzdelani-zamestnanych-v-nh-3p0r3pgp6i" TargetMode="External"/><Relationship Id="rId18" Type="http://schemas.openxmlformats.org/officeDocument/2006/relationships/hyperlink" Target="https://www.czso.cz/csu/czso/vekove-slozeni-obyvatelstva-g598foxrzn" TargetMode="External"/><Relationship Id="rId3" Type="http://schemas.openxmlformats.org/officeDocument/2006/relationships/hyperlink" Target="https://zsbozp.vubp.cz/pracovni-urazovost/208-2018/643-analyza-smrtelne-pracovni-urazovosti-v-cr-v-roce-2018" TargetMode="External"/><Relationship Id="rId21" Type="http://schemas.openxmlformats.org/officeDocument/2006/relationships/hyperlink" Target="https://www.cssz.cz/vdovsky-vdovecky-duchod" TargetMode="External"/><Relationship Id="rId7" Type="http://schemas.openxmlformats.org/officeDocument/2006/relationships/hyperlink" Target="https://data.cssz.cz/web/otevrena-data/-/invalidita" TargetMode="External"/><Relationship Id="rId12" Type="http://schemas.openxmlformats.org/officeDocument/2006/relationships/hyperlink" Target="https://www.czso.cz/csu/czso/obyvatelstvo_hu" TargetMode="External"/><Relationship Id="rId17" Type="http://schemas.openxmlformats.org/officeDocument/2006/relationships/hyperlink" Target="https://www.czso.cz/csu/czso/vekove-slozeni-obyvatelstva-2020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czso.cz/csu/czso/pracovni-neschopnost-pro-nemoc-a-uraz-v-ceske-republice-za-rok-2018" TargetMode="External"/><Relationship Id="rId16" Type="http://schemas.openxmlformats.org/officeDocument/2006/relationships/hyperlink" Target="https://www.czso.cz/csu/czso/plodnost-zen-sldb-2011-uztz07g0u5" TargetMode="External"/><Relationship Id="rId20" Type="http://schemas.openxmlformats.org/officeDocument/2006/relationships/hyperlink" Target="https://www.cssz.cz/web/cz/starobni-duchod-podrobne" TargetMode="External"/><Relationship Id="rId1" Type="http://schemas.openxmlformats.org/officeDocument/2006/relationships/hyperlink" Target="https://apl.czso.cz/pll/rocenka/rocenka.indexnu" TargetMode="External"/><Relationship Id="rId6" Type="http://schemas.openxmlformats.org/officeDocument/2006/relationships/hyperlink" Target="https://www.bozpinfo.cz/sites/default/files/obsah/super-obsah/analyza-smrtelne-pracovni-urazovosti-v-cr-v-roce-2018/soubory/analyzasmrtelnepracovniurazovostivcr2018.pdf" TargetMode="External"/><Relationship Id="rId11" Type="http://schemas.openxmlformats.org/officeDocument/2006/relationships/hyperlink" Target="https://www.czso.cz/documents/10180/142755448/1300692102.pdf/295ef431-d809-4e06-a086-806113711f40?version=1.1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ec.europa.eu/eurostat/databrowser/view/sdg_08_10/default/table?lang=en" TargetMode="External"/><Relationship Id="rId15" Type="http://schemas.openxmlformats.org/officeDocument/2006/relationships/hyperlink" Target="https://vdb.czso.cz/vdbvo2/faces/index.jsf?page=statistiky" TargetMode="External"/><Relationship Id="rId23" Type="http://schemas.openxmlformats.org/officeDocument/2006/relationships/hyperlink" Target="https://www.czso.cz/csu/czso/umrtnostni-tabulky-za-cr-regiony-soudrznosti-a-kraje-2017-2018" TargetMode="External"/><Relationship Id="rId10" Type="http://schemas.openxmlformats.org/officeDocument/2006/relationships/hyperlink" Target="https://www.bozpinfo.cz/sites/default/files/obsah/super-obsah/analyza-smrtelne-pracovni-urazovosti-v-cr-v-roce-2018/soubory/analyzasmrtelnepracovniurazovostivcr2018.pdf" TargetMode="External"/><Relationship Id="rId19" Type="http://schemas.openxmlformats.org/officeDocument/2006/relationships/hyperlink" Target="https://www.cssz.cz/duchodova-statistika" TargetMode="External"/><Relationship Id="rId4" Type="http://schemas.openxmlformats.org/officeDocument/2006/relationships/hyperlink" Target="https://www.cssz.cz/web/cz/vdovsky-vdovecky-duchod" TargetMode="External"/><Relationship Id="rId9" Type="http://schemas.openxmlformats.org/officeDocument/2006/relationships/hyperlink" Target="https://www.mpsv.cz/documents/20142/225490/Anal%C3%BDza+NP+2019.pdf/8a3a67fd-6df8-2ce4-595f-1cf9d784ddc9" TargetMode="External"/><Relationship Id="rId14" Type="http://schemas.openxmlformats.org/officeDocument/2006/relationships/hyperlink" Target="https://www.mpsv.cz/struktura-uchazecu" TargetMode="External"/><Relationship Id="rId22" Type="http://schemas.openxmlformats.org/officeDocument/2006/relationships/hyperlink" Target="https://www.czso.cz/csu/czso/isc_c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8D0B-EFD1-49DA-A108-DA7345D119C1}">
  <dimension ref="A2:D26"/>
  <sheetViews>
    <sheetView workbookViewId="0">
      <selection activeCell="B6" sqref="B6"/>
    </sheetView>
  </sheetViews>
  <sheetFormatPr defaultRowHeight="14.45"/>
  <cols>
    <col min="1" max="1" width="12.28515625" bestFit="1" customWidth="1"/>
    <col min="4" max="4" width="14.85546875" customWidth="1"/>
  </cols>
  <sheetData>
    <row r="2" spans="1:4">
      <c r="A2" s="16" t="s">
        <v>0</v>
      </c>
    </row>
    <row r="3" spans="1:4">
      <c r="B3" s="20" t="s">
        <v>1</v>
      </c>
    </row>
    <row r="4" spans="1:4">
      <c r="B4" s="20" t="s">
        <v>2</v>
      </c>
    </row>
    <row r="5" spans="1:4">
      <c r="B5" s="20" t="s">
        <v>3</v>
      </c>
    </row>
    <row r="7" spans="1:4">
      <c r="A7" s="16" t="s">
        <v>4</v>
      </c>
    </row>
    <row r="8" spans="1:4">
      <c r="B8" s="20" t="s">
        <v>5</v>
      </c>
    </row>
    <row r="9" spans="1:4">
      <c r="C9" t="s">
        <v>6</v>
      </c>
      <c r="D9" t="s">
        <v>7</v>
      </c>
    </row>
    <row r="10" spans="1:4">
      <c r="C10" t="s">
        <v>8</v>
      </c>
      <c r="D10" t="s">
        <v>9</v>
      </c>
    </row>
    <row r="11" spans="1:4">
      <c r="C11" t="s">
        <v>10</v>
      </c>
      <c r="D11" t="s">
        <v>11</v>
      </c>
    </row>
    <row r="13" spans="1:4">
      <c r="A13" t="s">
        <v>12</v>
      </c>
    </row>
    <row r="14" spans="1:4">
      <c r="B14" s="20" t="s">
        <v>13</v>
      </c>
    </row>
    <row r="15" spans="1:4">
      <c r="C15" s="20" t="s">
        <v>14</v>
      </c>
    </row>
    <row r="16" spans="1:4">
      <c r="B16" s="20" t="s">
        <v>15</v>
      </c>
      <c r="C16" s="20"/>
    </row>
    <row r="17" spans="1:3">
      <c r="C17" s="20" t="s">
        <v>16</v>
      </c>
    </row>
    <row r="18" spans="1:3">
      <c r="C18" s="20" t="s">
        <v>17</v>
      </c>
    </row>
    <row r="19" spans="1:3">
      <c r="B19" s="20" t="s">
        <v>18</v>
      </c>
    </row>
    <row r="21" spans="1:3">
      <c r="A21" t="s">
        <v>19</v>
      </c>
    </row>
    <row r="22" spans="1:3">
      <c r="B22" s="20" t="s">
        <v>20</v>
      </c>
    </row>
    <row r="23" spans="1:3">
      <c r="B23" s="20" t="s">
        <v>21</v>
      </c>
    </row>
    <row r="25" spans="1:3">
      <c r="A25" s="16" t="s">
        <v>22</v>
      </c>
    </row>
    <row r="26" spans="1:3">
      <c r="B26" s="20" t="s">
        <v>23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6A97-E3DD-4143-9E79-D49149D9B354}">
  <dimension ref="A1:X127"/>
  <sheetViews>
    <sheetView showGridLines="0" zoomScale="90" zoomScaleNormal="90" workbookViewId="0">
      <pane xSplit="5" ySplit="1" topLeftCell="F2" activePane="bottomRight" state="frozen"/>
      <selection pane="bottomRight" activeCell="E1" sqref="E1:E1048576"/>
      <selection pane="bottomLeft" activeCell="A2" sqref="A2"/>
      <selection pane="topRight" activeCell="F1" sqref="F1"/>
    </sheetView>
  </sheetViews>
  <sheetFormatPr defaultRowHeight="14.45"/>
  <cols>
    <col min="2" max="2" width="1.42578125" customWidth="1"/>
    <col min="3" max="3" width="12.7109375" style="16" customWidth="1"/>
    <col min="4" max="4" width="94.28515625" style="17" customWidth="1"/>
    <col min="5" max="5" width="18.7109375" style="6" hidden="1" customWidth="1"/>
    <col min="6" max="6" width="24.28515625" customWidth="1"/>
    <col min="7" max="7" width="8.85546875" customWidth="1"/>
    <col min="8" max="8" width="44.5703125" style="13" customWidth="1"/>
    <col min="9" max="9" width="51" style="34" hidden="1" customWidth="1"/>
    <col min="10" max="10" width="68.7109375" style="27" hidden="1" customWidth="1"/>
    <col min="11" max="11" width="61.42578125" hidden="1" customWidth="1"/>
    <col min="12" max="12" width="77.85546875" hidden="1" customWidth="1"/>
    <col min="13" max="13" width="62.140625" hidden="1" customWidth="1"/>
    <col min="14" max="24" width="8.85546875" hidden="1" customWidth="1"/>
  </cols>
  <sheetData>
    <row r="1" spans="1:13" s="7" customFormat="1" ht="32.450000000000003" customHeight="1">
      <c r="A1" s="15" t="s">
        <v>24</v>
      </c>
      <c r="B1" s="78"/>
      <c r="C1" s="77" t="s">
        <v>25</v>
      </c>
      <c r="D1" s="18" t="s">
        <v>26</v>
      </c>
      <c r="E1" s="15" t="s">
        <v>27</v>
      </c>
      <c r="F1" s="15">
        <v>2018</v>
      </c>
      <c r="G1"/>
      <c r="K1"/>
    </row>
    <row r="2" spans="1:13" ht="18.600000000000001" thickBot="1">
      <c r="E2"/>
      <c r="F2" s="118" t="s">
        <v>28</v>
      </c>
      <c r="H2" s="120" t="s">
        <v>29</v>
      </c>
    </row>
    <row r="3" spans="1:13" ht="46.9" customHeight="1">
      <c r="A3" s="193" t="s">
        <v>30</v>
      </c>
      <c r="C3" s="190" t="s">
        <v>31</v>
      </c>
      <c r="D3" s="86" t="s">
        <v>32</v>
      </c>
      <c r="E3" s="89"/>
      <c r="F3" s="130">
        <f t="shared" ref="F3:F9" si="0">H3</f>
        <v>2.1999999999999999E-2</v>
      </c>
      <c r="G3" s="3"/>
      <c r="H3" s="126">
        <v>2.1999999999999999E-2</v>
      </c>
    </row>
    <row r="4" spans="1:13" ht="52.15" customHeight="1">
      <c r="A4" s="193"/>
      <c r="C4" s="191"/>
      <c r="D4" s="87" t="s">
        <v>33</v>
      </c>
      <c r="E4" s="90"/>
      <c r="F4" s="131">
        <f t="shared" si="0"/>
        <v>6.6000000000000003E-2</v>
      </c>
      <c r="G4" s="3"/>
      <c r="H4" s="127">
        <v>6.6000000000000003E-2</v>
      </c>
    </row>
    <row r="5" spans="1:13" ht="43.9" hidden="1" customHeight="1">
      <c r="A5" s="193"/>
      <c r="C5" s="191"/>
      <c r="D5" s="92" t="s">
        <v>34</v>
      </c>
      <c r="E5" s="90"/>
      <c r="F5" s="132">
        <f>H5</f>
        <v>0</v>
      </c>
      <c r="G5" s="3"/>
      <c r="H5" s="128">
        <v>0</v>
      </c>
    </row>
    <row r="6" spans="1:13" ht="28.9">
      <c r="A6" s="193"/>
      <c r="C6" s="191"/>
      <c r="D6" s="87" t="s">
        <v>35</v>
      </c>
      <c r="E6" s="90"/>
      <c r="F6" s="133">
        <f t="shared" si="0"/>
        <v>143.73847911586432</v>
      </c>
      <c r="G6" s="3"/>
      <c r="H6" s="186">
        <v>143.73847911586432</v>
      </c>
    </row>
    <row r="7" spans="1:13">
      <c r="A7" s="193"/>
      <c r="C7" s="191"/>
      <c r="D7" s="87" t="s">
        <v>36</v>
      </c>
      <c r="E7" s="90"/>
      <c r="F7" s="134">
        <f t="shared" si="0"/>
        <v>1.2394073316479113</v>
      </c>
      <c r="G7" s="3"/>
      <c r="H7" s="181">
        <v>1.2394073316479113</v>
      </c>
    </row>
    <row r="8" spans="1:13" ht="28.9">
      <c r="A8" s="193"/>
      <c r="C8" s="191"/>
      <c r="D8" s="87" t="s">
        <v>37</v>
      </c>
      <c r="E8" s="90"/>
      <c r="F8" s="133">
        <f t="shared" si="0"/>
        <v>106.75659765526308</v>
      </c>
      <c r="G8" s="3"/>
      <c r="H8" s="185">
        <v>106.75659765526308</v>
      </c>
      <c r="I8" s="100"/>
    </row>
    <row r="9" spans="1:13" ht="29.45" thickBot="1">
      <c r="A9" s="193"/>
      <c r="C9" s="192"/>
      <c r="D9" s="88" t="s">
        <v>38</v>
      </c>
      <c r="E9" s="91"/>
      <c r="F9" s="135">
        <f t="shared" si="0"/>
        <v>0.50579580219545184</v>
      </c>
      <c r="G9" s="3"/>
      <c r="H9" s="129">
        <v>0.50579580219545184</v>
      </c>
    </row>
    <row r="10" spans="1:13">
      <c r="C10"/>
      <c r="D10" s="117"/>
      <c r="E10"/>
      <c r="H10" s="122"/>
    </row>
    <row r="11" spans="1:13">
      <c r="C11"/>
      <c r="D11"/>
      <c r="E11"/>
      <c r="F11" s="121" t="s">
        <v>39</v>
      </c>
      <c r="G11" s="124"/>
      <c r="H11" s="124"/>
      <c r="I11"/>
      <c r="J11"/>
    </row>
    <row r="12" spans="1:13">
      <c r="C12"/>
      <c r="D12"/>
      <c r="E12"/>
      <c r="F12" s="123" t="s">
        <v>40</v>
      </c>
      <c r="G12" s="125"/>
      <c r="H12" s="125"/>
      <c r="I12"/>
      <c r="J12"/>
    </row>
    <row r="13" spans="1:13">
      <c r="A13" s="119" t="s">
        <v>41</v>
      </c>
      <c r="E13"/>
    </row>
    <row r="14" spans="1:13" s="7" customFormat="1" ht="32.450000000000003" customHeight="1">
      <c r="A14" s="76" t="s">
        <v>24</v>
      </c>
      <c r="B14" s="76"/>
      <c r="C14" s="77" t="s">
        <v>25</v>
      </c>
      <c r="D14" s="18" t="s">
        <v>26</v>
      </c>
      <c r="E14" s="15" t="s">
        <v>27</v>
      </c>
      <c r="F14" s="15">
        <v>2018</v>
      </c>
      <c r="G14" s="15" t="s">
        <v>42</v>
      </c>
      <c r="H14" s="15" t="s">
        <v>43</v>
      </c>
      <c r="I14" s="15" t="s">
        <v>44</v>
      </c>
      <c r="J14" s="15" t="s">
        <v>45</v>
      </c>
      <c r="K14" s="239" t="s">
        <v>46</v>
      </c>
      <c r="L14" s="240"/>
      <c r="M14" s="240"/>
    </row>
    <row r="15" spans="1:13">
      <c r="E15"/>
      <c r="F15" s="213" t="s">
        <v>47</v>
      </c>
      <c r="G15" s="213"/>
      <c r="H15" s="213"/>
      <c r="J15" s="116" t="s">
        <v>48</v>
      </c>
    </row>
    <row r="16" spans="1:13" ht="5.45" customHeight="1" thickBot="1">
      <c r="E16"/>
      <c r="F16" s="107"/>
      <c r="G16" s="107"/>
      <c r="H16" s="107"/>
    </row>
    <row r="17" spans="1:11">
      <c r="A17" s="198" t="s">
        <v>49</v>
      </c>
      <c r="C17" s="202" t="s">
        <v>50</v>
      </c>
      <c r="D17" s="67" t="s">
        <v>51</v>
      </c>
      <c r="E17" s="31"/>
      <c r="F17" s="31"/>
      <c r="G17" s="32"/>
      <c r="H17" s="199" t="s">
        <v>52</v>
      </c>
      <c r="I17" s="209" t="s">
        <v>53</v>
      </c>
      <c r="J17" s="28"/>
    </row>
    <row r="18" spans="1:11">
      <c r="A18" s="198"/>
      <c r="C18" s="203"/>
      <c r="D18" s="36" t="s">
        <v>54</v>
      </c>
      <c r="E18" s="4">
        <f>[1]Pojistovny_2000_2018!$BH$14*1000</f>
        <v>974572000</v>
      </c>
      <c r="F18" s="4">
        <v>974572000</v>
      </c>
      <c r="G18" s="5" t="s">
        <v>55</v>
      </c>
      <c r="H18" s="200"/>
      <c r="I18" s="241"/>
      <c r="J18" s="65" t="s">
        <v>56</v>
      </c>
    </row>
    <row r="19" spans="1:11">
      <c r="A19" s="198"/>
      <c r="C19" s="203"/>
      <c r="D19" s="36" t="s">
        <v>57</v>
      </c>
      <c r="E19" s="4">
        <f>[1]Pojistovny_2000_2018!$BH$15*1000</f>
        <v>591001000</v>
      </c>
      <c r="F19" s="4">
        <v>591001000</v>
      </c>
      <c r="G19" s="5" t="s">
        <v>55</v>
      </c>
      <c r="H19" s="200"/>
      <c r="I19" s="241"/>
      <c r="J19" s="65" t="s">
        <v>58</v>
      </c>
    </row>
    <row r="20" spans="1:11">
      <c r="A20" s="198"/>
      <c r="C20" s="203"/>
      <c r="D20" s="36" t="s">
        <v>59</v>
      </c>
      <c r="E20" s="4">
        <f>[1]Pojistovny_2000_2018!$BH$16*1000</f>
        <v>889615000</v>
      </c>
      <c r="F20" s="4">
        <v>889615000</v>
      </c>
      <c r="G20" s="5" t="s">
        <v>55</v>
      </c>
      <c r="H20" s="200"/>
      <c r="I20" s="241"/>
      <c r="J20" s="65" t="s">
        <v>60</v>
      </c>
    </row>
    <row r="21" spans="1:11">
      <c r="A21" s="198"/>
      <c r="C21" s="203"/>
      <c r="D21" s="36" t="s">
        <v>61</v>
      </c>
      <c r="E21" s="4">
        <f>[1]Pojistovny_2000_2018!$BH$17*1000</f>
        <v>70594000</v>
      </c>
      <c r="F21" s="4">
        <v>70594000</v>
      </c>
      <c r="G21" s="5" t="s">
        <v>55</v>
      </c>
      <c r="H21" s="200"/>
      <c r="I21" s="241"/>
      <c r="J21" s="65" t="s">
        <v>62</v>
      </c>
    </row>
    <row r="22" spans="1:11">
      <c r="A22" s="198"/>
      <c r="C22" s="203"/>
      <c r="D22" s="36" t="s">
        <v>63</v>
      </c>
      <c r="E22" s="4">
        <f>[1]Pojistovny_2000_2018!$BH$18*1000</f>
        <v>9883000</v>
      </c>
      <c r="F22" s="4">
        <v>9883000</v>
      </c>
      <c r="G22" s="5" t="s">
        <v>55</v>
      </c>
      <c r="H22" s="200"/>
      <c r="I22" s="241"/>
      <c r="J22" s="65" t="s">
        <v>64</v>
      </c>
    </row>
    <row r="23" spans="1:11">
      <c r="A23" s="198"/>
      <c r="C23" s="203"/>
      <c r="D23" s="36" t="s">
        <v>65</v>
      </c>
      <c r="E23" s="4">
        <f>[1]Pojistovny_2000_2018!$BH$19*1000</f>
        <v>8362000</v>
      </c>
      <c r="F23" s="4">
        <v>8362000</v>
      </c>
      <c r="G23" s="5" t="s">
        <v>55</v>
      </c>
      <c r="H23" s="200"/>
      <c r="I23" s="241"/>
      <c r="J23" s="65" t="s">
        <v>66</v>
      </c>
    </row>
    <row r="24" spans="1:11">
      <c r="A24" s="198"/>
      <c r="C24" s="203"/>
      <c r="D24" s="36" t="s">
        <v>67</v>
      </c>
      <c r="E24" s="4">
        <f>[1]Pojistovny_2000_2018!$BH$20*1000</f>
        <v>29002000</v>
      </c>
      <c r="F24" s="4">
        <v>29002000</v>
      </c>
      <c r="G24" s="5" t="s">
        <v>55</v>
      </c>
      <c r="H24" s="200"/>
      <c r="I24" s="241"/>
      <c r="J24" s="65" t="s">
        <v>68</v>
      </c>
    </row>
    <row r="25" spans="1:11">
      <c r="A25" s="198"/>
      <c r="C25" s="203"/>
      <c r="D25" s="66" t="s">
        <v>69</v>
      </c>
      <c r="E25"/>
      <c r="F25" s="1"/>
      <c r="G25" s="33"/>
      <c r="H25" s="200"/>
      <c r="I25" s="241"/>
      <c r="J25" s="28"/>
    </row>
    <row r="26" spans="1:11">
      <c r="A26" s="198"/>
      <c r="C26" s="203"/>
      <c r="D26" s="36" t="s">
        <v>70</v>
      </c>
      <c r="E26" s="4">
        <f>[1]Pojistovny_2000_2018!$BH$27*1000</f>
        <v>2156852000</v>
      </c>
      <c r="F26" s="4">
        <v>2156852000</v>
      </c>
      <c r="G26" s="5" t="s">
        <v>55</v>
      </c>
      <c r="H26" s="200"/>
      <c r="I26" s="241"/>
      <c r="J26" s="65" t="s">
        <v>71</v>
      </c>
    </row>
    <row r="27" spans="1:11">
      <c r="A27" s="198"/>
      <c r="C27" s="203"/>
      <c r="D27" s="36" t="s">
        <v>72</v>
      </c>
      <c r="E27" s="4">
        <f>[1]Pojistovny_2000_2018!$BH$28*1000</f>
        <v>80108000</v>
      </c>
      <c r="F27" s="4">
        <v>80108000</v>
      </c>
      <c r="G27" s="5" t="s">
        <v>55</v>
      </c>
      <c r="H27" s="200"/>
      <c r="I27" s="241"/>
      <c r="J27" s="65" t="s">
        <v>73</v>
      </c>
    </row>
    <row r="28" spans="1:11">
      <c r="A28" s="198"/>
      <c r="C28" s="203"/>
      <c r="D28" s="66" t="s">
        <v>74</v>
      </c>
      <c r="E28" s="4">
        <f>[2]Pojistovny_2000_2018!$BH$29</f>
        <v>13944.743666467186</v>
      </c>
      <c r="F28" s="4">
        <v>13944.743666467186</v>
      </c>
      <c r="G28" s="5" t="s">
        <v>55</v>
      </c>
      <c r="H28" s="200"/>
      <c r="I28" s="241"/>
      <c r="J28" s="28"/>
    </row>
    <row r="29" spans="1:11">
      <c r="A29" s="198"/>
      <c r="C29" s="203"/>
      <c r="D29" s="66" t="s">
        <v>75</v>
      </c>
      <c r="E29"/>
      <c r="G29" s="33"/>
      <c r="H29" s="200"/>
      <c r="I29" s="241"/>
      <c r="J29" s="28"/>
    </row>
    <row r="30" spans="1:11">
      <c r="A30" s="198"/>
      <c r="C30" s="203"/>
      <c r="D30" s="36" t="s">
        <v>76</v>
      </c>
      <c r="E30" s="4">
        <f>[1]Pojistovny_2000_2018!$BH$34</f>
        <v>54100</v>
      </c>
      <c r="F30" s="4">
        <v>54100</v>
      </c>
      <c r="G30" s="5" t="s">
        <v>77</v>
      </c>
      <c r="H30" s="200"/>
      <c r="I30" s="241"/>
      <c r="J30" s="65" t="s">
        <v>78</v>
      </c>
    </row>
    <row r="31" spans="1:11" ht="15" thickBot="1">
      <c r="A31" s="198"/>
      <c r="C31" s="204"/>
      <c r="D31" s="39" t="s">
        <v>79</v>
      </c>
      <c r="E31" s="41">
        <f>[1]Pojistovny_2000_2018!$BH$35</f>
        <v>54844</v>
      </c>
      <c r="F31" s="41">
        <v>54844</v>
      </c>
      <c r="G31" s="42" t="s">
        <v>77</v>
      </c>
      <c r="H31" s="201"/>
      <c r="I31" s="241"/>
      <c r="J31" s="65" t="s">
        <v>80</v>
      </c>
    </row>
    <row r="32" spans="1:11">
      <c r="A32" s="198"/>
      <c r="C32" s="210" t="s">
        <v>81</v>
      </c>
      <c r="D32" s="146" t="s">
        <v>82</v>
      </c>
      <c r="E32" s="55">
        <f>[2]Pojistovny_2000_2018!$BH$38</f>
        <v>748.34628326705422</v>
      </c>
      <c r="F32" s="55">
        <v>748.34628326705422</v>
      </c>
      <c r="G32" s="38" t="s">
        <v>77</v>
      </c>
      <c r="H32" s="101" t="s">
        <v>83</v>
      </c>
      <c r="I32" s="242"/>
      <c r="J32" s="65" t="s">
        <v>84</v>
      </c>
      <c r="K32" s="28" t="s">
        <v>85</v>
      </c>
    </row>
    <row r="33" spans="1:11">
      <c r="A33" s="198"/>
      <c r="C33" s="211"/>
      <c r="D33" s="102" t="s">
        <v>70</v>
      </c>
      <c r="E33" s="60" t="e">
        <f>E32-E34</f>
        <v>#VALUE!</v>
      </c>
      <c r="F33" s="60">
        <f>F32-F34</f>
        <v>533.68629780432059</v>
      </c>
      <c r="G33" s="5" t="s">
        <v>77</v>
      </c>
      <c r="H33" s="101" t="s">
        <v>86</v>
      </c>
      <c r="I33" s="7"/>
      <c r="J33" s="28"/>
      <c r="K33" s="28"/>
    </row>
    <row r="34" spans="1:11" ht="15" thickBot="1">
      <c r="A34" s="198"/>
      <c r="C34" s="212"/>
      <c r="D34" s="103" t="s">
        <v>72</v>
      </c>
      <c r="E34" s="182" t="e">
        <f>(E63*E120 + E122*E63)</f>
        <v>#VALUE!</v>
      </c>
      <c r="F34" s="182">
        <f>(F63*F120 + F122*F63)</f>
        <v>214.65998546273366</v>
      </c>
      <c r="G34" s="42" t="s">
        <v>77</v>
      </c>
      <c r="H34" s="101" t="s">
        <v>86</v>
      </c>
      <c r="I34" s="7"/>
      <c r="J34" s="28"/>
      <c r="K34" s="28"/>
    </row>
    <row r="35" spans="1:11" ht="15" thickBot="1">
      <c r="A35" s="198"/>
      <c r="E35"/>
    </row>
    <row r="36" spans="1:11" ht="14.45" customHeight="1">
      <c r="A36" s="198"/>
      <c r="C36" s="217" t="s">
        <v>87</v>
      </c>
      <c r="D36" s="50" t="s">
        <v>88</v>
      </c>
      <c r="E36" s="51">
        <f>[3]ZU01!$B$5</f>
        <v>4732737.2681</v>
      </c>
      <c r="F36" s="51">
        <v>4732737.2681</v>
      </c>
      <c r="G36" s="38" t="s">
        <v>89</v>
      </c>
      <c r="H36" s="194" t="s">
        <v>90</v>
      </c>
      <c r="I36" s="208" t="s">
        <v>91</v>
      </c>
      <c r="J36" s="65" t="s">
        <v>92</v>
      </c>
      <c r="K36" s="224"/>
    </row>
    <row r="37" spans="1:11">
      <c r="A37" s="198"/>
      <c r="C37" s="218"/>
      <c r="D37" s="11" t="s">
        <v>93</v>
      </c>
      <c r="E37" s="4">
        <f>'[3]T1.2'!$D$6</f>
        <v>46223</v>
      </c>
      <c r="F37" s="4">
        <v>46223</v>
      </c>
      <c r="G37" s="5" t="s">
        <v>89</v>
      </c>
      <c r="H37" s="194"/>
      <c r="I37" s="208"/>
      <c r="J37" s="65" t="s">
        <v>94</v>
      </c>
      <c r="K37" s="224"/>
    </row>
    <row r="38" spans="1:11">
      <c r="A38" s="198"/>
      <c r="C38" s="218"/>
      <c r="D38" s="11" t="s">
        <v>95</v>
      </c>
      <c r="E38" s="47">
        <f>'[4]T1.5'!$D$6</f>
        <v>0.1488246453</v>
      </c>
      <c r="F38" s="47">
        <v>0.1488246453</v>
      </c>
      <c r="G38" s="5"/>
      <c r="H38" s="194"/>
      <c r="I38" s="208"/>
      <c r="J38" s="65"/>
      <c r="K38" s="224"/>
    </row>
    <row r="39" spans="1:11">
      <c r="A39" s="198"/>
      <c r="C39" s="218"/>
      <c r="D39" s="11" t="s">
        <v>96</v>
      </c>
      <c r="E39" s="47">
        <f>'[4]T1.5'!$B$6</f>
        <v>4.4665660408000001</v>
      </c>
      <c r="F39" s="47">
        <v>4.4665660408000001</v>
      </c>
      <c r="G39" s="5"/>
      <c r="H39" s="194"/>
      <c r="I39" s="208"/>
      <c r="J39" s="65"/>
      <c r="K39" s="224"/>
    </row>
    <row r="40" spans="1:11">
      <c r="A40" s="198"/>
      <c r="C40" s="218"/>
      <c r="D40" s="11" t="s">
        <v>97</v>
      </c>
      <c r="E40" s="4">
        <f>'[3]T1.3'!$D$6</f>
        <v>2570870</v>
      </c>
      <c r="F40" s="4">
        <v>2570870</v>
      </c>
      <c r="G40" s="5" t="s">
        <v>98</v>
      </c>
      <c r="H40" s="194"/>
      <c r="I40" s="208"/>
      <c r="J40" s="65" t="s">
        <v>99</v>
      </c>
      <c r="K40" s="224"/>
    </row>
    <row r="41" spans="1:11">
      <c r="A41" s="198"/>
      <c r="C41" s="218"/>
      <c r="D41" s="11" t="s">
        <v>100</v>
      </c>
      <c r="E41" s="4">
        <f>'[3]T1.3'!$B$6</f>
        <v>77157655</v>
      </c>
      <c r="F41" s="4">
        <v>77157655</v>
      </c>
      <c r="G41" s="5" t="s">
        <v>98</v>
      </c>
      <c r="H41" s="194"/>
      <c r="I41" s="208"/>
      <c r="J41" s="65" t="s">
        <v>101</v>
      </c>
      <c r="K41" s="224"/>
    </row>
    <row r="42" spans="1:11">
      <c r="A42" s="198"/>
      <c r="C42" s="218"/>
      <c r="D42" s="11" t="s">
        <v>102</v>
      </c>
      <c r="E42" s="44">
        <f>E40/E37</f>
        <v>55.618847759773274</v>
      </c>
      <c r="F42" s="44">
        <f>F40/F37</f>
        <v>55.618847759773274</v>
      </c>
      <c r="G42" s="5" t="s">
        <v>98</v>
      </c>
      <c r="H42" s="105" t="s">
        <v>86</v>
      </c>
      <c r="I42"/>
      <c r="J42"/>
      <c r="K42" s="224"/>
    </row>
    <row r="43" spans="1:11" ht="43.15">
      <c r="A43" s="198"/>
      <c r="C43" s="218"/>
      <c r="D43" s="108" t="s">
        <v>103</v>
      </c>
      <c r="E43" s="4" t="e">
        <f>SUMIFS([5]smrtelne_PU!$M:$M,[5]smrtelne_PU!$B:$B,"&lt;25",[5]smrtelne_PU!$B:$B,"&gt;14",[5]smrtelne_PU!$A:$A,"2018")</f>
        <v>#VALUE!</v>
      </c>
      <c r="F43" s="4">
        <v>965408</v>
      </c>
      <c r="G43" s="52"/>
      <c r="H43" s="94" t="s">
        <v>104</v>
      </c>
      <c r="I43" s="68" t="s">
        <v>105</v>
      </c>
      <c r="J43" s="65" t="s">
        <v>106</v>
      </c>
      <c r="K43" s="7"/>
    </row>
    <row r="44" spans="1:11" ht="14.45" customHeight="1">
      <c r="A44" s="198"/>
      <c r="C44" s="218"/>
      <c r="D44" s="11" t="s">
        <v>107</v>
      </c>
      <c r="E44" s="4">
        <f>([6]A!$AM$13+[6]A!$AM$14)*1000</f>
        <v>241974.4227329999</v>
      </c>
      <c r="F44" s="4">
        <v>241974.4227329999</v>
      </c>
      <c r="G44" s="5"/>
      <c r="H44" s="94" t="s">
        <v>108</v>
      </c>
      <c r="I44" s="69" t="s">
        <v>109</v>
      </c>
      <c r="J44" s="70" t="s">
        <v>110</v>
      </c>
      <c r="K44" s="7" t="s">
        <v>111</v>
      </c>
    </row>
    <row r="45" spans="1:11">
      <c r="A45" s="198"/>
      <c r="C45" s="218"/>
      <c r="D45" s="11" t="s">
        <v>112</v>
      </c>
      <c r="E45" s="46" t="e">
        <f>E44/E43</f>
        <v>#VALUE!</v>
      </c>
      <c r="F45" s="46">
        <f>F44/F43</f>
        <v>0.25064472506235697</v>
      </c>
      <c r="G45" s="5"/>
      <c r="H45" s="105" t="s">
        <v>86</v>
      </c>
      <c r="I45"/>
      <c r="J45"/>
      <c r="K45" s="13" t="s">
        <v>113</v>
      </c>
    </row>
    <row r="46" spans="1:11">
      <c r="A46" s="198"/>
      <c r="C46" s="218"/>
      <c r="D46" s="11" t="s">
        <v>114</v>
      </c>
      <c r="E46" s="46" t="e">
        <f>1-E45</f>
        <v>#VALUE!</v>
      </c>
      <c r="F46" s="46">
        <f>1-F45</f>
        <v>0.74935527493764309</v>
      </c>
      <c r="G46" s="5"/>
      <c r="H46" s="105" t="s">
        <v>86</v>
      </c>
      <c r="I46"/>
      <c r="J46"/>
      <c r="K46" s="7"/>
    </row>
    <row r="47" spans="1:11">
      <c r="A47" s="198"/>
      <c r="C47" s="218"/>
      <c r="D47" s="108" t="s">
        <v>115</v>
      </c>
      <c r="E47" s="46" t="e">
        <f>1-(E44+E96)/E43</f>
        <v>#VALUE!</v>
      </c>
      <c r="F47" s="46">
        <f>1-(F44+F96)/F43</f>
        <v>0.72547314427371656</v>
      </c>
      <c r="G47" s="5"/>
      <c r="H47" s="105" t="s">
        <v>86</v>
      </c>
      <c r="I47"/>
      <c r="J47"/>
      <c r="K47" s="7"/>
    </row>
    <row r="48" spans="1:11">
      <c r="A48" s="198"/>
      <c r="C48" s="218"/>
      <c r="D48" s="108" t="s">
        <v>116</v>
      </c>
      <c r="E48" s="47">
        <v>32.200000000000003</v>
      </c>
      <c r="F48" s="47">
        <v>32.200000000000003</v>
      </c>
      <c r="G48" s="53"/>
      <c r="H48" s="194" t="s">
        <v>117</v>
      </c>
      <c r="I48" s="208" t="s">
        <v>118</v>
      </c>
      <c r="J48" s="28"/>
      <c r="K48" s="7"/>
    </row>
    <row r="49" spans="1:12">
      <c r="A49" s="198"/>
      <c r="C49" s="218"/>
      <c r="D49" s="108" t="s">
        <v>119</v>
      </c>
      <c r="E49" s="47">
        <v>29.8</v>
      </c>
      <c r="F49" s="47">
        <v>29.8</v>
      </c>
      <c r="G49" s="5"/>
      <c r="H49" s="195"/>
      <c r="I49" s="209"/>
      <c r="J49" s="28"/>
      <c r="K49" s="7"/>
    </row>
    <row r="50" spans="1:12" ht="28.9" customHeight="1">
      <c r="A50" s="198"/>
      <c r="C50" s="218"/>
      <c r="D50" s="108" t="s">
        <v>120</v>
      </c>
      <c r="E50" s="45">
        <f>[7]data!$C$100</f>
        <v>30.110156242137137</v>
      </c>
      <c r="F50" s="45">
        <v>30.110156242137137</v>
      </c>
      <c r="G50" s="5"/>
      <c r="H50" s="194" t="s">
        <v>121</v>
      </c>
      <c r="I50" s="208" t="s">
        <v>122</v>
      </c>
      <c r="J50" s="65" t="s">
        <v>123</v>
      </c>
      <c r="K50" s="7"/>
    </row>
    <row r="51" spans="1:12">
      <c r="A51" s="198"/>
      <c r="C51" s="218"/>
      <c r="D51" s="11" t="s">
        <v>124</v>
      </c>
      <c r="E51" s="45">
        <f>[7]data!$B$100</f>
        <v>1.7084124221975203</v>
      </c>
      <c r="F51" s="45">
        <v>1.7084124221975203</v>
      </c>
      <c r="G51" s="5"/>
      <c r="H51" s="194"/>
      <c r="I51" s="208"/>
      <c r="J51" s="65" t="s">
        <v>125</v>
      </c>
      <c r="K51" s="7"/>
    </row>
    <row r="52" spans="1:12" ht="43.15">
      <c r="A52" s="198"/>
      <c r="C52" s="218"/>
      <c r="D52" s="74" t="s">
        <v>126</v>
      </c>
      <c r="E52" s="97">
        <f>1-[8]DATA!$D$17</f>
        <v>0.93836666373006783</v>
      </c>
      <c r="F52" s="97">
        <v>0.93836666373006783</v>
      </c>
      <c r="G52" s="5"/>
      <c r="H52" s="21" t="s">
        <v>127</v>
      </c>
      <c r="I52" s="35" t="s">
        <v>128</v>
      </c>
      <c r="J52" s="30"/>
      <c r="K52" s="2" t="s">
        <v>129</v>
      </c>
      <c r="L52" s="25" t="s">
        <v>130</v>
      </c>
    </row>
    <row r="53" spans="1:12" ht="28.9">
      <c r="A53" s="198"/>
      <c r="C53" s="219"/>
      <c r="D53" s="136" t="s">
        <v>131</v>
      </c>
      <c r="E53" s="137">
        <f>[9]DATA!$I$36</f>
        <v>1.128834355828221</v>
      </c>
      <c r="F53" s="137">
        <v>1.128834355828221</v>
      </c>
      <c r="G53" s="138"/>
      <c r="H53" s="94" t="s">
        <v>132</v>
      </c>
      <c r="I53" s="140" t="s">
        <v>133</v>
      </c>
      <c r="J53" s="73" t="s">
        <v>134</v>
      </c>
      <c r="K53" s="2"/>
      <c r="L53" s="25"/>
    </row>
    <row r="54" spans="1:12" ht="15" thickBot="1">
      <c r="A54" s="198"/>
      <c r="C54" s="220"/>
      <c r="D54" s="139" t="s">
        <v>135</v>
      </c>
      <c r="E54" s="54">
        <f>[10]M000101a_CZ!$J$9*1000000</f>
        <v>5409665000000</v>
      </c>
      <c r="F54" s="54">
        <v>5409665000000</v>
      </c>
      <c r="G54" s="42" t="s">
        <v>55</v>
      </c>
      <c r="H54" s="80" t="s">
        <v>136</v>
      </c>
      <c r="I54" s="71" t="s">
        <v>137</v>
      </c>
      <c r="J54" s="70" t="s">
        <v>138</v>
      </c>
      <c r="K54" s="6" t="s">
        <v>139</v>
      </c>
      <c r="L54" s="2" t="s">
        <v>140</v>
      </c>
    </row>
    <row r="55" spans="1:12" ht="15" thickBot="1">
      <c r="A55" s="198"/>
      <c r="E55"/>
      <c r="F55" s="1"/>
    </row>
    <row r="56" spans="1:12" ht="28.9" customHeight="1">
      <c r="A56" s="198"/>
      <c r="C56" s="205" t="s">
        <v>141</v>
      </c>
      <c r="D56" s="168" t="s">
        <v>142</v>
      </c>
      <c r="E56" s="144">
        <v>46.14</v>
      </c>
      <c r="F56" s="144">
        <v>46.14</v>
      </c>
      <c r="G56" s="38" t="s">
        <v>143</v>
      </c>
      <c r="H56" s="244" t="s">
        <v>144</v>
      </c>
      <c r="I56" s="197" t="s">
        <v>145</v>
      </c>
    </row>
    <row r="57" spans="1:12">
      <c r="A57" s="198"/>
      <c r="C57" s="206"/>
      <c r="D57" s="108" t="s">
        <v>146</v>
      </c>
      <c r="E57" s="45">
        <v>49.57</v>
      </c>
      <c r="F57" s="45">
        <v>49.57</v>
      </c>
      <c r="G57" s="5" t="s">
        <v>143</v>
      </c>
      <c r="H57" s="245"/>
      <c r="I57" s="221"/>
    </row>
    <row r="58" spans="1:12">
      <c r="A58" s="198"/>
      <c r="C58" s="206"/>
      <c r="D58" s="108" t="s">
        <v>147</v>
      </c>
      <c r="E58" s="45">
        <v>45.35</v>
      </c>
      <c r="F58" s="45">
        <v>45.35</v>
      </c>
      <c r="G58" s="5" t="s">
        <v>143</v>
      </c>
      <c r="H58" s="245"/>
      <c r="I58" s="221"/>
    </row>
    <row r="59" spans="1:12">
      <c r="A59" s="198"/>
      <c r="C59" s="206"/>
      <c r="D59" s="108" t="s">
        <v>148</v>
      </c>
      <c r="E59" s="169">
        <v>215</v>
      </c>
      <c r="F59" s="169">
        <v>215</v>
      </c>
      <c r="G59" s="5" t="s">
        <v>89</v>
      </c>
      <c r="H59" s="245"/>
      <c r="I59" s="221"/>
    </row>
    <row r="60" spans="1:12">
      <c r="A60" s="198"/>
      <c r="C60" s="206"/>
      <c r="D60" s="108" t="s">
        <v>148</v>
      </c>
      <c r="E60" s="169">
        <v>933</v>
      </c>
      <c r="F60" s="169">
        <v>933</v>
      </c>
      <c r="G60" s="5" t="s">
        <v>89</v>
      </c>
      <c r="H60" s="246"/>
      <c r="I60" s="222"/>
    </row>
    <row r="61" spans="1:12" ht="15" thickBot="1">
      <c r="A61" s="198"/>
      <c r="C61" s="207"/>
      <c r="D61" s="110" t="s">
        <v>149</v>
      </c>
      <c r="E61" s="143">
        <f>AVERAGE([11]List1!$A$2:$A$1047)</f>
        <v>41.286806883365202</v>
      </c>
      <c r="F61" s="143">
        <v>41.286806883365202</v>
      </c>
      <c r="G61" s="42" t="s">
        <v>143</v>
      </c>
      <c r="H61" s="81" t="s">
        <v>150</v>
      </c>
      <c r="I61" s="71" t="s">
        <v>151</v>
      </c>
      <c r="J61" s="70" t="s">
        <v>152</v>
      </c>
      <c r="K61" t="s">
        <v>153</v>
      </c>
      <c r="L61" t="s">
        <v>154</v>
      </c>
    </row>
    <row r="62" spans="1:12" ht="15" thickBot="1">
      <c r="A62" s="198"/>
      <c r="E62" s="1"/>
      <c r="F62" s="1"/>
    </row>
    <row r="63" spans="1:12" ht="43.15">
      <c r="A63" s="198"/>
      <c r="C63" s="214" t="s">
        <v>155</v>
      </c>
      <c r="D63" s="109" t="s">
        <v>156</v>
      </c>
      <c r="E63" s="55">
        <v>123</v>
      </c>
      <c r="F63" s="55">
        <v>123</v>
      </c>
      <c r="G63" s="38" t="s">
        <v>89</v>
      </c>
      <c r="H63" s="94" t="s">
        <v>157</v>
      </c>
      <c r="I63" s="72" t="s">
        <v>158</v>
      </c>
      <c r="K63" s="106" t="s">
        <v>159</v>
      </c>
    </row>
    <row r="64" spans="1:12" ht="57.6">
      <c r="A64" s="198"/>
      <c r="C64" s="215"/>
      <c r="D64" s="108" t="s">
        <v>160</v>
      </c>
      <c r="E64" s="45">
        <f>[12]List1!$L$7</f>
        <v>46.205128205128204</v>
      </c>
      <c r="F64" s="45">
        <v>46.205128205128204</v>
      </c>
      <c r="G64" s="5" t="s">
        <v>143</v>
      </c>
      <c r="H64" s="94" t="s">
        <v>161</v>
      </c>
      <c r="I64" s="69" t="s">
        <v>162</v>
      </c>
      <c r="J64" s="73" t="s">
        <v>163</v>
      </c>
    </row>
    <row r="65" spans="1:10">
      <c r="A65" s="198"/>
      <c r="C65" s="215"/>
      <c r="D65" s="108" t="s">
        <v>164</v>
      </c>
      <c r="E65" s="49">
        <f>E64-(E48-E49)</f>
        <v>43.805128205128199</v>
      </c>
      <c r="F65" s="49">
        <f>F64-(F48-F49)</f>
        <v>43.805128205128199</v>
      </c>
      <c r="G65" s="56" t="s">
        <v>143</v>
      </c>
      <c r="H65" s="79" t="s">
        <v>86</v>
      </c>
      <c r="I65"/>
      <c r="J65"/>
    </row>
    <row r="66" spans="1:10" ht="43.15">
      <c r="A66" s="198"/>
      <c r="C66" s="215"/>
      <c r="D66" s="108" t="s">
        <v>165</v>
      </c>
      <c r="E66" s="4">
        <v>6</v>
      </c>
      <c r="F66" s="4">
        <v>6</v>
      </c>
      <c r="G66" s="57"/>
      <c r="H66" s="94" t="s">
        <v>161</v>
      </c>
      <c r="I66" s="72" t="s">
        <v>166</v>
      </c>
      <c r="J66" s="28"/>
    </row>
    <row r="67" spans="1:10" ht="15" thickBot="1">
      <c r="A67" s="198"/>
      <c r="C67" s="216"/>
      <c r="D67" s="110" t="s">
        <v>167</v>
      </c>
      <c r="E67" s="58">
        <f>E66/E63</f>
        <v>4.878048780487805E-2</v>
      </c>
      <c r="F67" s="58">
        <f>F66/F63</f>
        <v>4.878048780487805E-2</v>
      </c>
      <c r="G67" s="59"/>
      <c r="H67" s="79" t="s">
        <v>86</v>
      </c>
      <c r="I67"/>
      <c r="J67"/>
    </row>
    <row r="68" spans="1:10">
      <c r="A68" s="198"/>
      <c r="C68"/>
      <c r="D68"/>
      <c r="E68" s="100"/>
      <c r="G68" s="7"/>
      <c r="H68" s="21"/>
      <c r="I68" s="7"/>
      <c r="J68" s="28"/>
    </row>
    <row r="69" spans="1:10" ht="15" thickBot="1">
      <c r="A69" s="198"/>
      <c r="E69" s="1"/>
      <c r="F69" s="1"/>
    </row>
    <row r="70" spans="1:10">
      <c r="A70" s="198"/>
      <c r="C70" s="232" t="s">
        <v>168</v>
      </c>
      <c r="D70" s="50" t="s">
        <v>169</v>
      </c>
      <c r="E70" s="55">
        <f>'[13]IP-věk-skupiny-celkem'!$C$32</f>
        <v>48.754570564250955</v>
      </c>
      <c r="F70" s="55">
        <v>48.754570564250955</v>
      </c>
      <c r="G70" s="38" t="s">
        <v>143</v>
      </c>
      <c r="H70" s="243" t="s">
        <v>170</v>
      </c>
      <c r="I70" s="71" t="s">
        <v>171</v>
      </c>
      <c r="J70" s="70" t="s">
        <v>172</v>
      </c>
    </row>
    <row r="71" spans="1:10">
      <c r="A71" s="198"/>
      <c r="C71" s="233"/>
      <c r="D71" s="43" t="s">
        <v>173</v>
      </c>
      <c r="E71" s="4">
        <f>'[14]ID-věk-skupiny-celkem'!$C$32</f>
        <v>49.293480819016239</v>
      </c>
      <c r="F71" s="4">
        <v>49.293480819016239</v>
      </c>
      <c r="G71" s="5" t="s">
        <v>143</v>
      </c>
      <c r="H71" s="243"/>
      <c r="I71" s="71" t="s">
        <v>174</v>
      </c>
      <c r="J71" s="70" t="s">
        <v>175</v>
      </c>
    </row>
    <row r="72" spans="1:10">
      <c r="A72" s="198"/>
      <c r="C72" s="233"/>
      <c r="D72" s="43" t="s">
        <v>176</v>
      </c>
      <c r="E72" s="4">
        <f>'[15]IT-věk-skupiny-celkem'!$D$33</f>
        <v>0</v>
      </c>
      <c r="F72" s="4">
        <v>49.792000000000002</v>
      </c>
      <c r="G72" s="5" t="s">
        <v>143</v>
      </c>
      <c r="H72" s="243"/>
      <c r="I72" s="71" t="s">
        <v>177</v>
      </c>
      <c r="J72" s="70" t="s">
        <v>178</v>
      </c>
    </row>
    <row r="73" spans="1:10">
      <c r="A73" s="198"/>
      <c r="C73" s="233"/>
      <c r="D73" s="43" t="s">
        <v>179</v>
      </c>
      <c r="E73" s="60">
        <f>(E70*E85+E71*E86+E72*E87)/SUM(E85:E87)</f>
        <v>34.753216905721601</v>
      </c>
      <c r="F73" s="60">
        <v>49.138883608296197</v>
      </c>
      <c r="G73" s="5"/>
      <c r="H73" s="243"/>
      <c r="I73" s="71"/>
      <c r="J73" s="70"/>
    </row>
    <row r="74" spans="1:10">
      <c r="A74" s="198"/>
      <c r="C74" s="233"/>
      <c r="D74" s="43" t="s">
        <v>180</v>
      </c>
      <c r="E74" s="47">
        <f>'[16]IP-věk-skupiny-celkem'!$M$30</f>
        <v>0.559227579056506</v>
      </c>
      <c r="F74" s="47">
        <v>0.559227579056506</v>
      </c>
      <c r="G74" s="5"/>
      <c r="H74" s="243"/>
      <c r="I74" s="71" t="s">
        <v>171</v>
      </c>
      <c r="J74" s="70" t="s">
        <v>181</v>
      </c>
    </row>
    <row r="75" spans="1:10">
      <c r="A75" s="198"/>
      <c r="C75" s="233"/>
      <c r="D75" s="43" t="s">
        <v>182</v>
      </c>
      <c r="E75" s="47">
        <f>'[14]ID-věk-skupiny-celkem'!$M$30</f>
        <v>0.44949376030138921</v>
      </c>
      <c r="F75" s="47">
        <v>0.44949376030138921</v>
      </c>
      <c r="G75" s="5"/>
      <c r="H75" s="243"/>
      <c r="I75" s="71" t="s">
        <v>174</v>
      </c>
      <c r="J75" s="70" t="s">
        <v>183</v>
      </c>
    </row>
    <row r="76" spans="1:10">
      <c r="A76" s="198"/>
      <c r="C76" s="233"/>
      <c r="D76" s="43" t="s">
        <v>184</v>
      </c>
      <c r="E76" s="47">
        <f>'[15]IT-věk-skupiny-celkem'!$N$31</f>
        <v>0.44916728809346257</v>
      </c>
      <c r="F76" s="47">
        <v>0.44916728809346257</v>
      </c>
      <c r="G76" s="5"/>
      <c r="H76" s="243"/>
      <c r="I76" s="71" t="s">
        <v>177</v>
      </c>
      <c r="J76" s="70" t="s">
        <v>185</v>
      </c>
    </row>
    <row r="77" spans="1:10">
      <c r="A77" s="198"/>
      <c r="C77" s="233"/>
      <c r="D77" s="43" t="s">
        <v>186</v>
      </c>
      <c r="E77" s="60">
        <f>($F$98-E70)*12</f>
        <v>194.94515322898854</v>
      </c>
      <c r="F77" s="60">
        <f>($F$98-F70)*12</f>
        <v>194.94515322898854</v>
      </c>
      <c r="G77" s="5" t="s">
        <v>187</v>
      </c>
      <c r="H77" s="79" t="s">
        <v>86</v>
      </c>
      <c r="I77"/>
      <c r="J77"/>
    </row>
    <row r="78" spans="1:10">
      <c r="A78" s="198"/>
      <c r="C78" s="233"/>
      <c r="D78" s="43" t="s">
        <v>188</v>
      </c>
      <c r="E78" s="60">
        <f t="shared" ref="E78:F79" si="1">($F$98-E71)*12</f>
        <v>188.47823017180514</v>
      </c>
      <c r="F78" s="60">
        <f t="shared" si="1"/>
        <v>188.47823017180514</v>
      </c>
      <c r="G78" s="5" t="s">
        <v>187</v>
      </c>
      <c r="H78" s="79" t="s">
        <v>86</v>
      </c>
      <c r="I78"/>
      <c r="J78"/>
    </row>
    <row r="79" spans="1:10">
      <c r="A79" s="198"/>
      <c r="C79" s="233"/>
      <c r="D79" s="43" t="s">
        <v>189</v>
      </c>
      <c r="E79" s="60">
        <f t="shared" si="1"/>
        <v>780</v>
      </c>
      <c r="F79" s="60">
        <f t="shared" si="1"/>
        <v>182.49599999999998</v>
      </c>
      <c r="G79" s="5" t="s">
        <v>187</v>
      </c>
      <c r="H79" s="79" t="s">
        <v>86</v>
      </c>
      <c r="I79"/>
      <c r="J79"/>
    </row>
    <row r="80" spans="1:10">
      <c r="A80" s="198"/>
      <c r="C80" s="233"/>
      <c r="D80" s="11" t="s">
        <v>190</v>
      </c>
      <c r="E80" s="4">
        <f>'[17]12-2018'!$E$106</f>
        <v>6207</v>
      </c>
      <c r="F80" s="4">
        <v>6207</v>
      </c>
      <c r="G80" s="5" t="s">
        <v>55</v>
      </c>
      <c r="H80" s="194" t="s">
        <v>191</v>
      </c>
      <c r="I80" s="208" t="s">
        <v>192</v>
      </c>
      <c r="J80" s="65" t="s">
        <v>193</v>
      </c>
    </row>
    <row r="81" spans="1:11">
      <c r="A81" s="198"/>
      <c r="C81" s="233"/>
      <c r="D81" s="11" t="s">
        <v>194</v>
      </c>
      <c r="E81" s="4">
        <f>'[17]12-2018'!$F$106</f>
        <v>7205</v>
      </c>
      <c r="F81" s="4">
        <v>7205</v>
      </c>
      <c r="G81" s="5" t="s">
        <v>55</v>
      </c>
      <c r="H81" s="194"/>
      <c r="I81" s="208"/>
      <c r="J81" s="65" t="s">
        <v>195</v>
      </c>
    </row>
    <row r="82" spans="1:11">
      <c r="A82" s="198"/>
      <c r="C82" s="233"/>
      <c r="D82" s="11" t="s">
        <v>196</v>
      </c>
      <c r="E82" s="4">
        <f>'[17]12-2018'!$G$106</f>
        <v>11059</v>
      </c>
      <c r="F82" s="4">
        <v>11059</v>
      </c>
      <c r="G82" s="5" t="s">
        <v>55</v>
      </c>
      <c r="H82" s="194"/>
      <c r="I82" s="208"/>
      <c r="J82" s="65" t="s">
        <v>197</v>
      </c>
    </row>
    <row r="83" spans="1:11">
      <c r="A83" s="198"/>
      <c r="C83" s="233"/>
      <c r="D83" s="11" t="s">
        <v>198</v>
      </c>
      <c r="E83" s="4">
        <f>'[17]12-2018'!$I$106</f>
        <v>7137</v>
      </c>
      <c r="F83" s="4">
        <v>7137</v>
      </c>
      <c r="G83" s="5" t="s">
        <v>55</v>
      </c>
      <c r="H83" s="194"/>
      <c r="I83" s="208"/>
      <c r="J83" s="65" t="s">
        <v>199</v>
      </c>
    </row>
    <row r="84" spans="1:11">
      <c r="A84" s="198"/>
      <c r="C84" s="233"/>
      <c r="D84" s="11" t="s">
        <v>200</v>
      </c>
      <c r="E84" s="4">
        <f>'[17]12-2018'!$J$106</f>
        <v>6351</v>
      </c>
      <c r="F84" s="4">
        <v>6351</v>
      </c>
      <c r="G84" s="5" t="s">
        <v>55</v>
      </c>
      <c r="H84" s="194"/>
      <c r="I84" s="208"/>
      <c r="J84" s="65" t="s">
        <v>201</v>
      </c>
    </row>
    <row r="85" spans="1:11">
      <c r="A85" s="198"/>
      <c r="C85" s="233"/>
      <c r="D85" s="11" t="s">
        <v>202</v>
      </c>
      <c r="E85" s="4">
        <f>[18]invalidita!$J$22436</f>
        <v>15432</v>
      </c>
      <c r="F85" s="4">
        <v>15432</v>
      </c>
      <c r="G85" s="5" t="s">
        <v>77</v>
      </c>
      <c r="H85" s="194" t="s">
        <v>203</v>
      </c>
      <c r="I85" s="208" t="s">
        <v>204</v>
      </c>
      <c r="J85" s="65" t="s">
        <v>205</v>
      </c>
      <c r="K85" s="224"/>
    </row>
    <row r="86" spans="1:11">
      <c r="A86" s="198"/>
      <c r="C86" s="233"/>
      <c r="D86" s="11" t="s">
        <v>206</v>
      </c>
      <c r="E86" s="4">
        <f>[18]invalidita!$J$21680</f>
        <v>4371</v>
      </c>
      <c r="F86" s="4">
        <v>4371</v>
      </c>
      <c r="G86" s="5" t="s">
        <v>77</v>
      </c>
      <c r="H86" s="194"/>
      <c r="I86" s="208"/>
      <c r="J86" s="65" t="s">
        <v>207</v>
      </c>
      <c r="K86" s="224"/>
    </row>
    <row r="87" spans="1:11">
      <c r="A87" s="198"/>
      <c r="C87" s="233"/>
      <c r="D87" s="11" t="s">
        <v>208</v>
      </c>
      <c r="E87" s="4">
        <f>[18]invalidita!$J$23192</f>
        <v>8046</v>
      </c>
      <c r="F87" s="4">
        <v>8046</v>
      </c>
      <c r="G87" s="5" t="s">
        <v>77</v>
      </c>
      <c r="H87" s="194"/>
      <c r="I87" s="208"/>
      <c r="J87" s="65" t="s">
        <v>209</v>
      </c>
      <c r="K87" s="224"/>
    </row>
    <row r="88" spans="1:11" ht="28.9">
      <c r="A88" s="198"/>
      <c r="C88" s="233"/>
      <c r="D88" s="108" t="s">
        <v>210</v>
      </c>
      <c r="E88" s="4">
        <f>F88</f>
        <v>12</v>
      </c>
      <c r="F88" s="4">
        <v>12</v>
      </c>
      <c r="G88" s="5" t="s">
        <v>187</v>
      </c>
      <c r="H88" s="163" t="s">
        <v>211</v>
      </c>
      <c r="I88" s="98" t="s">
        <v>212</v>
      </c>
      <c r="J88" s="28"/>
      <c r="K88" s="7"/>
    </row>
    <row r="89" spans="1:11" ht="33" customHeight="1">
      <c r="A89" s="198"/>
      <c r="C89" s="233"/>
      <c r="D89" s="108" t="s">
        <v>213</v>
      </c>
      <c r="E89" s="93">
        <f>(49+35)/2/100</f>
        <v>0.42</v>
      </c>
      <c r="F89" s="93">
        <f>(49+35)/2/100</f>
        <v>0.42</v>
      </c>
      <c r="G89" s="5"/>
      <c r="H89" s="194" t="s">
        <v>214</v>
      </c>
      <c r="I89" s="69" t="s">
        <v>215</v>
      </c>
      <c r="K89" s="7"/>
    </row>
    <row r="90" spans="1:11" ht="31.9" customHeight="1">
      <c r="A90" s="198"/>
      <c r="C90" s="233"/>
      <c r="D90" s="108" t="s">
        <v>216</v>
      </c>
      <c r="E90" s="93">
        <f>(69+50)/2/100</f>
        <v>0.59499999999999997</v>
      </c>
      <c r="F90" s="93">
        <f>(69+50)/2/100</f>
        <v>0.59499999999999997</v>
      </c>
      <c r="G90" s="5"/>
      <c r="H90" s="194"/>
      <c r="I90" s="69" t="s">
        <v>217</v>
      </c>
      <c r="K90" s="7"/>
    </row>
    <row r="91" spans="1:11" ht="34.9" customHeight="1" thickBot="1">
      <c r="A91" s="198"/>
      <c r="C91" s="234"/>
      <c r="D91" s="110" t="s">
        <v>218</v>
      </c>
      <c r="E91" s="58">
        <f>(100+70)/2/100</f>
        <v>0.85</v>
      </c>
      <c r="F91" s="58">
        <f>(100+70)/2/100</f>
        <v>0.85</v>
      </c>
      <c r="G91" s="42"/>
      <c r="H91" s="194"/>
      <c r="I91" s="69" t="s">
        <v>219</v>
      </c>
      <c r="K91" s="7"/>
    </row>
    <row r="92" spans="1:11" ht="15" thickBot="1">
      <c r="A92" s="198"/>
      <c r="D92" s="111"/>
      <c r="E92"/>
      <c r="H92" s="9"/>
      <c r="K92" s="7"/>
    </row>
    <row r="93" spans="1:11" ht="34.9" customHeight="1">
      <c r="A93" s="198"/>
      <c r="C93" s="236" t="s">
        <v>220</v>
      </c>
      <c r="D93" s="109" t="s">
        <v>221</v>
      </c>
      <c r="E93" s="55">
        <v>22677000000</v>
      </c>
      <c r="F93" s="55">
        <v>22677000000</v>
      </c>
      <c r="G93" s="61" t="s">
        <v>55</v>
      </c>
      <c r="H93" s="194" t="s">
        <v>222</v>
      </c>
      <c r="I93" s="196" t="s">
        <v>223</v>
      </c>
      <c r="J93" s="28"/>
      <c r="K93" s="224" t="s">
        <v>224</v>
      </c>
    </row>
    <row r="94" spans="1:11">
      <c r="A94" s="198"/>
      <c r="C94" s="237"/>
      <c r="D94" s="108" t="s">
        <v>225</v>
      </c>
      <c r="E94" s="4">
        <v>909227</v>
      </c>
      <c r="F94" s="4">
        <v>909227</v>
      </c>
      <c r="G94" s="62" t="s">
        <v>77</v>
      </c>
      <c r="H94" s="195"/>
      <c r="I94" s="197"/>
      <c r="J94" s="28"/>
      <c r="K94" s="224"/>
    </row>
    <row r="95" spans="1:11">
      <c r="A95" s="198"/>
      <c r="C95" s="237"/>
      <c r="D95" s="108" t="s">
        <v>226</v>
      </c>
      <c r="E95" s="60">
        <f>E93/E94</f>
        <v>24940.966337339301</v>
      </c>
      <c r="F95" s="60">
        <f>F93/F94</f>
        <v>24940.966337339301</v>
      </c>
      <c r="G95" s="62" t="s">
        <v>55</v>
      </c>
      <c r="H95" s="79" t="s">
        <v>86</v>
      </c>
      <c r="I95"/>
      <c r="J95"/>
      <c r="K95" s="224"/>
    </row>
    <row r="96" spans="1:11" ht="40.15" customHeight="1" thickBot="1">
      <c r="A96" s="198"/>
      <c r="C96" s="238"/>
      <c r="D96" s="110" t="s">
        <v>227</v>
      </c>
      <c r="E96" s="41">
        <f>[19]NUTS3!$Q$101+[19]NUTS3!$O$101-[19]NUTS3!$P$101</f>
        <v>23056</v>
      </c>
      <c r="F96" s="41">
        <v>23056</v>
      </c>
      <c r="G96" s="42"/>
      <c r="H96" s="80" t="s">
        <v>228</v>
      </c>
      <c r="I96" s="69" t="s">
        <v>229</v>
      </c>
      <c r="J96" s="65" t="s">
        <v>230</v>
      </c>
      <c r="K96" s="7"/>
    </row>
    <row r="97" spans="1:10" ht="15" thickBot="1">
      <c r="A97" s="198"/>
      <c r="E97" s="19"/>
      <c r="F97" s="19"/>
    </row>
    <row r="98" spans="1:10" ht="31.15" customHeight="1">
      <c r="A98" s="198"/>
      <c r="C98" s="225" t="s">
        <v>231</v>
      </c>
      <c r="D98" s="109" t="s">
        <v>232</v>
      </c>
      <c r="E98" s="37">
        <v>65</v>
      </c>
      <c r="F98" s="37">
        <v>65</v>
      </c>
      <c r="G98" s="38" t="s">
        <v>143</v>
      </c>
      <c r="H98" s="96" t="s">
        <v>233</v>
      </c>
    </row>
    <row r="99" spans="1:10" s="170" customFormat="1">
      <c r="A99" s="198"/>
      <c r="C99" s="226"/>
      <c r="D99" s="171" t="s">
        <v>234</v>
      </c>
      <c r="E99" s="172">
        <f>'[20]2018m'!$O$1</f>
        <v>15.150756152247746</v>
      </c>
      <c r="F99" s="172">
        <v>15.150756152247746</v>
      </c>
      <c r="G99" s="173"/>
      <c r="H99" s="194" t="s">
        <v>235</v>
      </c>
      <c r="I99" s="208" t="s">
        <v>236</v>
      </c>
      <c r="J99" s="174" t="s">
        <v>237</v>
      </c>
    </row>
    <row r="100" spans="1:10" s="170" customFormat="1">
      <c r="A100" s="198"/>
      <c r="C100" s="226"/>
      <c r="D100" s="171" t="s">
        <v>238</v>
      </c>
      <c r="E100" s="172">
        <f>'[20]2018m'!$O$2</f>
        <v>14.205730627249876</v>
      </c>
      <c r="F100" s="172">
        <v>14.205730627249876</v>
      </c>
      <c r="G100" s="173"/>
      <c r="H100" s="194"/>
      <c r="I100" s="208"/>
      <c r="J100" s="174" t="s">
        <v>239</v>
      </c>
    </row>
    <row r="101" spans="1:10">
      <c r="A101" s="198"/>
      <c r="C101" s="226"/>
      <c r="D101" s="108" t="s">
        <v>240</v>
      </c>
      <c r="E101" s="47">
        <f>'[20]2018m'!$L$50</f>
        <v>18.003617112807174</v>
      </c>
      <c r="F101" s="47">
        <v>18.003617112807174</v>
      </c>
      <c r="G101" s="5"/>
      <c r="H101" s="194"/>
      <c r="I101" s="208"/>
      <c r="J101" s="70" t="s">
        <v>241</v>
      </c>
    </row>
    <row r="102" spans="1:10" s="170" customFormat="1">
      <c r="A102" s="198"/>
      <c r="C102" s="226"/>
      <c r="D102" s="171" t="s">
        <v>242</v>
      </c>
      <c r="E102" s="172">
        <f>'[20]2018f'!$O$1</f>
        <v>15.602072278165414</v>
      </c>
      <c r="F102" s="172">
        <v>15.602072278165414</v>
      </c>
      <c r="G102" s="173"/>
      <c r="H102" s="194"/>
      <c r="I102" s="208"/>
      <c r="J102" s="174" t="s">
        <v>243</v>
      </c>
    </row>
    <row r="103" spans="1:10" s="170" customFormat="1">
      <c r="A103" s="198"/>
      <c r="C103" s="226"/>
      <c r="D103" s="171" t="s">
        <v>244</v>
      </c>
      <c r="E103" s="172">
        <f>'[20]2018f'!$O$2</f>
        <v>14.630313428457113</v>
      </c>
      <c r="F103" s="172">
        <v>14.630313428457113</v>
      </c>
      <c r="G103" s="173"/>
      <c r="H103" s="194"/>
      <c r="I103" s="208"/>
      <c r="J103" s="174" t="s">
        <v>245</v>
      </c>
    </row>
    <row r="104" spans="1:10">
      <c r="A104" s="198"/>
      <c r="C104" s="226"/>
      <c r="D104" s="108" t="s">
        <v>246</v>
      </c>
      <c r="E104" s="47">
        <f>'[20]2018f'!$L$50</f>
        <v>18.524194966869413</v>
      </c>
      <c r="F104" s="47">
        <v>18.524194966869413</v>
      </c>
      <c r="G104" s="5"/>
      <c r="H104" s="194"/>
      <c r="I104" s="208"/>
      <c r="J104" s="70" t="s">
        <v>247</v>
      </c>
    </row>
    <row r="105" spans="1:10">
      <c r="A105" s="198"/>
      <c r="C105" s="226"/>
      <c r="D105" s="108" t="s">
        <v>248</v>
      </c>
      <c r="E105" s="47">
        <f>'[21]2018m'!$L$49</f>
        <v>18.958640099933479</v>
      </c>
      <c r="F105" s="47">
        <v>18.958640099933479</v>
      </c>
      <c r="G105" s="5"/>
      <c r="H105" s="194"/>
      <c r="I105" s="208"/>
      <c r="J105" s="70"/>
    </row>
    <row r="106" spans="1:10">
      <c r="A106" s="198"/>
      <c r="C106" s="226"/>
      <c r="D106" s="108" t="s">
        <v>249</v>
      </c>
      <c r="E106" s="47">
        <f>'[21]2018f'!$L$54</f>
        <v>14.630313428457113</v>
      </c>
      <c r="F106" s="47">
        <v>14.630313428457113</v>
      </c>
      <c r="G106" s="5"/>
      <c r="H106" s="194"/>
      <c r="I106" s="208"/>
      <c r="J106" s="70"/>
    </row>
    <row r="107" spans="1:10" s="170" customFormat="1">
      <c r="A107" s="198"/>
      <c r="C107" s="226"/>
      <c r="D107" s="171" t="s">
        <v>250</v>
      </c>
      <c r="E107" s="175">
        <f>E99*(1-AVERAGE(E74:E75))+AVERAGE(E74:E75)*E102</f>
        <v>15.37838225575249</v>
      </c>
      <c r="F107" s="175">
        <f>F99*(1-AVERAGE(F74:F75))+AVERAGE(F74:F75)*F102</f>
        <v>15.37838225575249</v>
      </c>
      <c r="G107" s="176"/>
      <c r="H107" s="177" t="s">
        <v>86</v>
      </c>
    </row>
    <row r="108" spans="1:10" s="170" customFormat="1">
      <c r="A108" s="198"/>
      <c r="C108" s="226"/>
      <c r="D108" s="171" t="s">
        <v>251</v>
      </c>
      <c r="E108" s="175">
        <f>E100*(1-E76)+E76*E105</f>
        <v>16.340582085648901</v>
      </c>
      <c r="F108" s="175">
        <f>F100*(1-F76)+F76*F105</f>
        <v>16.340582085648901</v>
      </c>
      <c r="G108" s="176"/>
      <c r="H108" s="177" t="s">
        <v>86</v>
      </c>
    </row>
    <row r="109" spans="1:10">
      <c r="A109" s="198"/>
      <c r="C109" s="226"/>
      <c r="D109" s="108" t="s">
        <v>252</v>
      </c>
      <c r="E109" s="63">
        <f>E101*(1-E67)+E67*E106</f>
        <v>17.839065713570587</v>
      </c>
      <c r="F109" s="63">
        <f>F101*(1-F67)+F67*F106</f>
        <v>17.839065713570587</v>
      </c>
      <c r="G109" s="64"/>
      <c r="H109" s="79" t="s">
        <v>86</v>
      </c>
      <c r="I109"/>
      <c r="J109"/>
    </row>
    <row r="110" spans="1:10">
      <c r="A110" s="198"/>
      <c r="C110" s="227"/>
      <c r="D110" s="108" t="s">
        <v>253</v>
      </c>
      <c r="E110" s="166">
        <f>(E105*E60+E59*E106)/(E59+E60)</f>
        <v>18.148021428881719</v>
      </c>
      <c r="F110" s="166">
        <f>(F105*F60+F59*F106)/(F59+F60)</f>
        <v>18.148021428881719</v>
      </c>
      <c r="G110" s="167"/>
      <c r="H110" s="79" t="s">
        <v>86</v>
      </c>
      <c r="I110"/>
      <c r="J110"/>
    </row>
    <row r="111" spans="1:10">
      <c r="A111" s="198"/>
      <c r="C111" s="227"/>
      <c r="D111" s="108" t="s">
        <v>254</v>
      </c>
      <c r="E111" s="166">
        <f>'[21]2018f'!$L$48</f>
        <v>11.884459611311723</v>
      </c>
      <c r="F111" s="166">
        <v>11.884459611311723</v>
      </c>
      <c r="G111" s="167"/>
      <c r="H111" s="183"/>
      <c r="I111"/>
      <c r="J111"/>
    </row>
    <row r="112" spans="1:10">
      <c r="A112" s="198"/>
      <c r="C112" s="227"/>
      <c r="D112" s="108" t="s">
        <v>255</v>
      </c>
      <c r="E112" s="166">
        <f>AVERAGE('[21]2018m'!$L$18,'[21]2018f'!$L$18)</f>
        <v>11.978206592988695</v>
      </c>
      <c r="F112" s="166">
        <v>11.978206592988695</v>
      </c>
      <c r="G112" s="167"/>
      <c r="H112" s="183"/>
      <c r="I112"/>
      <c r="J112"/>
    </row>
    <row r="113" spans="1:10" ht="15" thickBot="1">
      <c r="A113" s="198"/>
      <c r="C113" s="228"/>
      <c r="D113" s="112" t="s">
        <v>256</v>
      </c>
      <c r="E113" s="40">
        <v>365</v>
      </c>
      <c r="F113" s="40">
        <v>365</v>
      </c>
      <c r="G113" s="42"/>
    </row>
    <row r="114" spans="1:10" ht="15" thickBot="1">
      <c r="D114" s="111"/>
      <c r="E114" s="8"/>
      <c r="F114" s="8"/>
    </row>
    <row r="115" spans="1:10" ht="30" customHeight="1">
      <c r="A115" s="223" t="s">
        <v>257</v>
      </c>
      <c r="C115" s="229" t="s">
        <v>31</v>
      </c>
      <c r="D115" s="82" t="s">
        <v>258</v>
      </c>
      <c r="E115" s="83">
        <f>'[22]výpočet2011-2010'!$L$56+'[22]výpočet2011-2010'!$L$62</f>
        <v>2.1999999999999999E-2</v>
      </c>
      <c r="F115" s="83">
        <f>'[22]výpočet2011-2010'!$L$56+'[22]výpočet2011-2010'!$L$62</f>
        <v>2.1999999999999999E-2</v>
      </c>
      <c r="G115" s="38"/>
      <c r="H115" s="235" t="s">
        <v>259</v>
      </c>
    </row>
    <row r="116" spans="1:10" ht="33.6" customHeight="1">
      <c r="A116" s="223"/>
      <c r="C116" s="230"/>
      <c r="D116" s="74" t="s">
        <v>260</v>
      </c>
      <c r="E116" s="75">
        <f>'[22]výpočet2011-2010'!$L$65+'[22]výpočet2011-2010'!$L$70</f>
        <v>6.6000000000000003E-2</v>
      </c>
      <c r="F116" s="75">
        <f>'[22]výpočet2011-2010'!$L$65+'[22]výpočet2011-2010'!$L$70</f>
        <v>6.6000000000000003E-2</v>
      </c>
      <c r="G116" s="5"/>
      <c r="H116" s="235"/>
    </row>
    <row r="117" spans="1:10" ht="33.6" customHeight="1">
      <c r="A117" s="223"/>
      <c r="C117" s="230"/>
      <c r="D117" s="74" t="s">
        <v>261</v>
      </c>
      <c r="E117" s="142">
        <f>'[22]výpočet2011-2010'!$K$213*1000000</f>
        <v>2001663890.6000001</v>
      </c>
      <c r="F117" s="142">
        <v>2001663890.6000001</v>
      </c>
      <c r="G117" s="5"/>
      <c r="H117" s="141"/>
    </row>
    <row r="118" spans="1:10">
      <c r="A118" s="223"/>
      <c r="C118" s="230"/>
      <c r="D118" s="108" t="s">
        <v>262</v>
      </c>
      <c r="E118" s="12"/>
      <c r="F118" s="12">
        <f>IF(F5="",0,F5)</f>
        <v>0</v>
      </c>
      <c r="G118" s="5"/>
      <c r="H118" s="104" t="s">
        <v>263</v>
      </c>
    </row>
    <row r="119" spans="1:10">
      <c r="A119" s="223"/>
      <c r="C119" s="230"/>
      <c r="D119" s="74" t="s">
        <v>264</v>
      </c>
      <c r="E119" s="85">
        <f>E112*12</f>
        <v>143.73847911586432</v>
      </c>
      <c r="F119" s="85">
        <f>IF(F6="",(F65-F50)*12,F6)</f>
        <v>143.73847911586432</v>
      </c>
      <c r="G119" s="5" t="s">
        <v>265</v>
      </c>
      <c r="H119" s="79" t="s">
        <v>86</v>
      </c>
    </row>
    <row r="120" spans="1:10">
      <c r="A120" s="223"/>
      <c r="C120" s="230"/>
      <c r="D120" s="74" t="s">
        <v>266</v>
      </c>
      <c r="E120" s="48" t="e">
        <f>E47*E51</f>
        <v>#VALUE!</v>
      </c>
      <c r="F120" s="48">
        <f>IF(F7="",F51*F47*F52,F7)</f>
        <v>1.2394073316479113</v>
      </c>
      <c r="G120" s="5"/>
      <c r="H120" s="79" t="s">
        <v>86</v>
      </c>
    </row>
    <row r="121" spans="1:10" ht="43.15">
      <c r="A121" s="223"/>
      <c r="C121" s="230"/>
      <c r="D121" s="108" t="s">
        <v>267</v>
      </c>
      <c r="E121" s="184" t="e">
        <f>12+(E111-1)*12*E47</f>
        <v>#VALUE!</v>
      </c>
      <c r="F121" s="184">
        <v>106.75659765526308</v>
      </c>
      <c r="G121" s="5" t="s">
        <v>187</v>
      </c>
      <c r="H121" s="94" t="s">
        <v>211</v>
      </c>
      <c r="I121" s="69" t="s">
        <v>268</v>
      </c>
    </row>
    <row r="122" spans="1:10" ht="29.45" thickBot="1">
      <c r="A122" s="223"/>
      <c r="C122" s="231"/>
      <c r="D122" s="113" t="s">
        <v>269</v>
      </c>
      <c r="E122" s="84">
        <f>[5]List2!$K$33</f>
        <v>0.50579580219545184</v>
      </c>
      <c r="F122" s="84">
        <f>IF(F9="",0.505795802195452,F9)</f>
        <v>0.50579580219545184</v>
      </c>
      <c r="G122" s="99"/>
      <c r="H122" s="95" t="s">
        <v>270</v>
      </c>
      <c r="I122" s="72" t="s">
        <v>271</v>
      </c>
      <c r="J122" s="73" t="s">
        <v>272</v>
      </c>
    </row>
    <row r="125" spans="1:10">
      <c r="D125" s="2"/>
      <c r="F125" s="187"/>
      <c r="I125" s="26"/>
      <c r="J125" s="29"/>
    </row>
    <row r="126" spans="1:10">
      <c r="F126" s="187"/>
    </row>
    <row r="127" spans="1:10">
      <c r="F127" s="187"/>
    </row>
  </sheetData>
  <mergeCells count="39">
    <mergeCell ref="K14:M14"/>
    <mergeCell ref="I17:I32"/>
    <mergeCell ref="H80:H84"/>
    <mergeCell ref="I80:I84"/>
    <mergeCell ref="H70:H76"/>
    <mergeCell ref="K36:K42"/>
    <mergeCell ref="I50:I51"/>
    <mergeCell ref="H50:H51"/>
    <mergeCell ref="I36:I41"/>
    <mergeCell ref="H56:H60"/>
    <mergeCell ref="A115:A122"/>
    <mergeCell ref="H99:H106"/>
    <mergeCell ref="I99:I106"/>
    <mergeCell ref="K85:K87"/>
    <mergeCell ref="C98:C113"/>
    <mergeCell ref="C115:C122"/>
    <mergeCell ref="I85:I87"/>
    <mergeCell ref="H89:H91"/>
    <mergeCell ref="C70:C91"/>
    <mergeCell ref="H85:H87"/>
    <mergeCell ref="H115:H116"/>
    <mergeCell ref="K93:K95"/>
    <mergeCell ref="C93:C96"/>
    <mergeCell ref="C3:C9"/>
    <mergeCell ref="A3:A9"/>
    <mergeCell ref="H93:H94"/>
    <mergeCell ref="I93:I94"/>
    <mergeCell ref="A17:A113"/>
    <mergeCell ref="H17:H31"/>
    <mergeCell ref="C17:C31"/>
    <mergeCell ref="H36:H41"/>
    <mergeCell ref="C56:C61"/>
    <mergeCell ref="H48:H49"/>
    <mergeCell ref="I48:I49"/>
    <mergeCell ref="C32:C34"/>
    <mergeCell ref="F15:H15"/>
    <mergeCell ref="C63:C67"/>
    <mergeCell ref="C36:C54"/>
    <mergeCell ref="I56:I60"/>
  </mergeCells>
  <phoneticPr fontId="5" type="noConversion"/>
  <hyperlinks>
    <hyperlink ref="H54" r:id="rId1" display="https://apl.czso.cz/pll/rocenka/rocenka.indexnu" xr:uid="{3F51E44C-3C37-4228-9700-0F8B2B7E122B}"/>
    <hyperlink ref="H36" r:id="rId2" display="https://www.czso.cz/csu/czso/pracovni-neschopnost-pro-nemoc-a-uraz-v-ceske-republice-za-rok-2018" xr:uid="{8EBC5CFB-6372-4492-A1B2-4E3FE07E0ADB}"/>
    <hyperlink ref="H63" r:id="rId3" display="https://zsbozp.vubp.cz/pracovni-urazovost/208-2018/643-analyza-smrtelne-pracovni-urazovosti-v-cr-v-roce-2018" xr:uid="{E0548A88-7839-4CA2-853F-CCEF76625AAB}"/>
    <hyperlink ref="H121" r:id="rId4" display="https://www.cssz.cz/web/cz/vdovsky-vdovecky-duchod" xr:uid="{47827376-066B-4E74-9B30-91268D68550D}"/>
    <hyperlink ref="L54" r:id="rId5" display="https://ec.europa.eu/eurostat/databrowser/view/sdg_08_10/default/table?lang=en" xr:uid="{83513898-6491-4B5B-9B67-CAA1CE13EA1D}"/>
    <hyperlink ref="H64" r:id="rId6" display="https://www.bozpinfo.cz/sites/default/files/obsah/super-obsah/analyza-smrtelne-pracovni-urazovosti-v-cr-v-roce-2018/soubory/analyzasmrtelnepracovniurazovostivcr2018.pdf" xr:uid="{6B831B77-E54D-4E55-B068-778A8D91BCAA}"/>
    <hyperlink ref="H85" r:id="rId7" display="https://data.cssz.cz/web/otevrena-data/-/invalidita" xr:uid="{A1B5724B-9BA5-4988-8CD7-AFE5B4F9FF87}"/>
    <hyperlink ref="H89" r:id="rId8" display="https://www.cssz.cz/invalidni-duchody-podrobne" xr:uid="{CB70AD93-E6BD-4866-9532-F20A119B271D}"/>
    <hyperlink ref="H93" r:id="rId9" display="https://www.mpsv.cz/documents/20142/225490/Anal%C3%BDza+NP+2019.pdf/8a3a67fd-6df8-2ce4-595f-1cf9d784ddc9" xr:uid="{EC818221-E4DB-4C71-83F2-1F56F28D16D2}"/>
    <hyperlink ref="H66" r:id="rId10" display="https://www.bozpinfo.cz/sites/default/files/obsah/super-obsah/analyza-smrtelne-pracovni-urazovosti-v-cr-v-roce-2018/soubory/analyzasmrtelnepracovniurazovostivcr2018.pdf" xr:uid="{DEE698D0-752C-461D-8281-85C90E121A94}"/>
    <hyperlink ref="H48" r:id="rId11" display="https://www.czso.cz/documents/10180/142755448/1300692102.pdf/295ef431-d809-4e06-a086-806113711f40?version=1.1" xr:uid="{BAF4F8A7-F271-42B6-AA9F-7D2527FAB0C3}"/>
    <hyperlink ref="H50" r:id="rId12" display="https://www.czso.cz/csu/czso/obyvatelstvo_hu" xr:uid="{B1C2965F-EFFD-4CC1-834C-9BEE73BDAF70}"/>
    <hyperlink ref="H44" r:id="rId13" display="https://www.czso.cz/csu/czso/203r-k-vek-a-vzdelani-zamestnanych-v-nh-3p0r3pgp6i" xr:uid="{E2FBDDFA-7FB0-44FF-9787-9F89EA5117B0}"/>
    <hyperlink ref="H96" r:id="rId14" display="https://www.mpsv.cz/struktura-uchazecu" xr:uid="{428F274E-A92F-472A-A5F5-4C4669180F0D}"/>
    <hyperlink ref="H52" r:id="rId15" location="katalog=30948" display="https://vdb.czso.cz/vdbvo2/faces/index.jsf?page=statistiky - katalog=30948" xr:uid="{E12CE8BF-4C3A-4BB8-9A9B-FE305EC50724}"/>
    <hyperlink ref="K52" r:id="rId16" display="https://www.czso.cz/csu/czso/plodnost-zen-sldb-2011-uztz07g0u5" xr:uid="{CADFFACD-7D75-4223-9FE1-9A572EFAEC98}"/>
    <hyperlink ref="H122" r:id="rId17" xr:uid="{D4056B3F-F01F-49DC-9B99-F51A72736C94}"/>
    <hyperlink ref="H43" r:id="rId18" display="https://www.czso.cz/csu/czso/vekove-slozeni-obyvatelstva-g598foxrzn" xr:uid="{BFBEB062-651F-424C-9496-679851F6E15D}"/>
    <hyperlink ref="H80" r:id="rId19" location="section_2" xr:uid="{F4F113B5-A4B8-4E36-BF15-D191BE9E3875}"/>
    <hyperlink ref="H98" r:id="rId20" display="https://www.cssz.cz/web/cz/starobni-duchod-podrobne" xr:uid="{81CDFAD8-DFD2-4B90-A387-21569766CBE6}"/>
    <hyperlink ref="H88" r:id="rId21" display="https://www.cssz.cz/vdovsky-vdovecky-duchod" xr:uid="{A4D22DB0-36F6-4D9A-9BED-CCB5D6A86B3A}"/>
    <hyperlink ref="H53" r:id="rId22" display="https://www.czso.cz/csu/czso/isc_cr" xr:uid="{4D49D74D-65FF-4E8C-A835-78DF20145378}"/>
    <hyperlink ref="H99" r:id="rId23" display="https://www.czso.cz/csu/czso/umrtnostni-tabulky-za-cr-regiony-soudrznosti-a-kraje-2017-2018" xr:uid="{6689F769-C350-4D71-B6BD-8429720E6B72}"/>
  </hyperlinks>
  <pageMargins left="0.7" right="0.7" top="0.78740157499999996" bottom="0.78740157499999996" header="0.3" footer="0.3"/>
  <pageSetup paperSize="9" orientation="portrait" r:id="rId24"/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62BEF-E6F7-4AFB-875E-C4DC2F651374}">
  <dimension ref="A2:J35"/>
  <sheetViews>
    <sheetView showGridLines="0" tabSelected="1" zoomScale="88" zoomScaleNormal="88" workbookViewId="0">
      <selection activeCell="D3" sqref="D3"/>
    </sheetView>
  </sheetViews>
  <sheetFormatPr defaultRowHeight="14.45"/>
  <cols>
    <col min="1" max="1" width="14.7109375" customWidth="1"/>
    <col min="2" max="2" width="12.140625" style="13" hidden="1" customWidth="1"/>
    <col min="3" max="3" width="86.5703125" customWidth="1"/>
    <col min="4" max="4" width="19" customWidth="1"/>
    <col min="5" max="5" width="6.28515625" customWidth="1"/>
    <col min="6" max="6" width="21.140625" customWidth="1"/>
    <col min="7" max="7" width="17.85546875" customWidth="1"/>
    <col min="8" max="8" width="31.7109375" customWidth="1"/>
    <col min="9" max="9" width="17.7109375" customWidth="1"/>
    <col min="10" max="10" width="13.42578125" bestFit="1" customWidth="1"/>
  </cols>
  <sheetData>
    <row r="2" spans="1:10" ht="15" thickBot="1">
      <c r="C2" s="14"/>
      <c r="D2" s="34" t="s">
        <v>273</v>
      </c>
      <c r="F2" t="s">
        <v>274</v>
      </c>
    </row>
    <row r="3" spans="1:10" ht="15" thickBot="1">
      <c r="C3" s="158" t="s">
        <v>275</v>
      </c>
      <c r="D3" s="159">
        <f>SUM($D$10:$D$11,$D$13:$D$15,$D$17,$D$19,$D$21:$D$23,$D$25:$D$26,$D$28:$D$30,$D$32:$D$33,$D$35)/Zdroje!$F$31</f>
        <v>659392.75157780596</v>
      </c>
      <c r="E3" s="160" t="s">
        <v>55</v>
      </c>
      <c r="F3" s="188">
        <f>SUM($D$19,$D$21:$D$23,$D$25:$D$26,$D$28:$D$30,$D$32:$D$33,$D$35)/Zdroje!$F$31</f>
        <v>183235.40815908593</v>
      </c>
      <c r="G3" s="189" t="s">
        <v>55</v>
      </c>
    </row>
    <row r="4" spans="1:10" ht="3.6" customHeight="1" thickBot="1">
      <c r="B4"/>
      <c r="C4" s="178"/>
      <c r="D4" s="179"/>
      <c r="E4" s="180"/>
    </row>
    <row r="5" spans="1:10" ht="15" thickBot="1">
      <c r="C5" s="158" t="s">
        <v>276</v>
      </c>
      <c r="D5" s="159">
        <f>(SUM($D$17,$D$25:$D$26,$D$28:$D$30)/Zdroje!$F$63)+(SUM($D$11,$D$35)/Zdroje!$F$31)</f>
        <v>25489624.574751485</v>
      </c>
      <c r="E5" s="160" t="s">
        <v>55</v>
      </c>
      <c r="F5" s="188">
        <f>(SUM($D$25:$D$26,$D$28:$D$30)/Zdroje!$F$63)+(SUM($D$35)/Zdroje!$F$31)</f>
        <v>5099021.0071579339</v>
      </c>
      <c r="G5" s="189" t="s">
        <v>55</v>
      </c>
    </row>
    <row r="6" spans="1:10" ht="4.9000000000000004" customHeight="1" thickBot="1">
      <c r="C6" s="156"/>
      <c r="D6" s="157"/>
      <c r="E6" s="33"/>
    </row>
    <row r="7" spans="1:10" ht="15" thickBot="1">
      <c r="C7" s="158" t="s">
        <v>277</v>
      </c>
      <c r="D7" s="159">
        <f>SUM($D$10,$D$11,$D$13:$D$15,$D$19,$D$21:$D$23,$D$32:$D$33,$D$35)/Zdroje!$F$31</f>
        <v>602318.93711082113</v>
      </c>
      <c r="E7" s="160" t="s">
        <v>55</v>
      </c>
      <c r="F7" s="188">
        <f>SUM($D$19,$D$21:$D$23,$D$32:$D$33,$D$35)/Zdroje!$F$31</f>
        <v>171892.10639748382</v>
      </c>
      <c r="G7" s="189" t="s">
        <v>55</v>
      </c>
    </row>
    <row r="8" spans="1:10" ht="17.45" customHeight="1">
      <c r="A8" s="161"/>
      <c r="B8" s="162"/>
      <c r="C8" s="161"/>
      <c r="D8" s="161"/>
      <c r="E8" s="161"/>
      <c r="F8" s="161"/>
      <c r="G8" s="161"/>
    </row>
    <row r="9" spans="1:10" ht="18.600000000000001" customHeight="1">
      <c r="B9" s="7" t="s">
        <v>278</v>
      </c>
      <c r="D9" s="1"/>
      <c r="F9" s="10"/>
      <c r="G9" s="10"/>
    </row>
    <row r="10" spans="1:10" ht="14.45" customHeight="1">
      <c r="B10" s="13" t="s">
        <v>279</v>
      </c>
      <c r="C10" s="147" t="s">
        <v>280</v>
      </c>
      <c r="D10" s="153">
        <f>Zdroje!$F$54*Zdroje!$F$40/Zdroje!$F$36/Zdroje!$F$113</f>
        <v>8050914747.9671392</v>
      </c>
      <c r="E10" s="151" t="s">
        <v>55</v>
      </c>
      <c r="F10" s="248" t="s">
        <v>281</v>
      </c>
      <c r="G10" s="260" t="str">
        <f>TEXT(SUM(D10:D11,D13:D15,D17),"# ##0 Kč")&amp;CHAR(10)&amp;"("&amp;TEXT(SUM(D10:D11,D13:D15,D17)/1000000,"# ##0")&amp;" mil. Kč)"</f>
        <v>26 114 373 342 Kč
(26 114 mil. Kč)</v>
      </c>
    </row>
    <row r="11" spans="1:10" ht="14.45" customHeight="1">
      <c r="B11" s="13" t="s">
        <v>282</v>
      </c>
      <c r="C11" s="148" t="s">
        <v>283</v>
      </c>
      <c r="D11" s="153">
        <v>0</v>
      </c>
      <c r="E11" s="151" t="s">
        <v>55</v>
      </c>
      <c r="F11" s="256"/>
      <c r="G11" s="261"/>
    </row>
    <row r="12" spans="1:10">
      <c r="D12" s="154"/>
      <c r="F12" s="256"/>
      <c r="G12" s="261"/>
    </row>
    <row r="13" spans="1:10">
      <c r="B13" s="258" t="s">
        <v>10</v>
      </c>
      <c r="C13" s="148" t="s">
        <v>284</v>
      </c>
      <c r="D13" s="153">
        <f>Zdroje!$F$54/Zdroje!$F$36*Zdroje!$F$89*Zdroje!$F$85*Zdroje!$F$116*Zdroje!$F$110</f>
        <v>8873658272.5002995</v>
      </c>
      <c r="E13" s="151" t="s">
        <v>55</v>
      </c>
      <c r="F13" s="256"/>
      <c r="G13" s="261"/>
      <c r="J13" s="1"/>
    </row>
    <row r="14" spans="1:10">
      <c r="B14" s="259"/>
      <c r="C14" s="148" t="s">
        <v>285</v>
      </c>
      <c r="D14" s="153">
        <f>Zdroje!$F$54/Zdroje!$F$36*Zdroje!$F$90*Zdroje!$F$86*Zdroje!$F$116*Zdroje!$F$110</f>
        <v>3560647384.5185318</v>
      </c>
      <c r="E14" s="151" t="s">
        <v>55</v>
      </c>
      <c r="F14" s="256"/>
      <c r="G14" s="261"/>
    </row>
    <row r="15" spans="1:10">
      <c r="B15" s="259"/>
      <c r="C15" s="148" t="s">
        <v>286</v>
      </c>
      <c r="D15" s="153">
        <f>Zdroje!$F$54/Zdroje!$F$36*Zdroje!$F$91*Zdroje!$F$87*Zdroje!$F$115*Zdroje!$F$110</f>
        <v>3121108698.6563067</v>
      </c>
      <c r="E15" s="151" t="s">
        <v>55</v>
      </c>
      <c r="F15" s="256"/>
      <c r="G15" s="261"/>
    </row>
    <row r="16" spans="1:10">
      <c r="D16" s="154"/>
      <c r="F16" s="256"/>
      <c r="G16" s="261"/>
    </row>
    <row r="17" spans="2:7">
      <c r="B17" s="22" t="s">
        <v>8</v>
      </c>
      <c r="C17" s="147" t="s">
        <v>287</v>
      </c>
      <c r="D17" s="153">
        <f>Zdroje!$F$109*Zdroje!$F$54/Zdroje!$F$36*Zdroje!$F$63</f>
        <v>2508044238.8140068</v>
      </c>
      <c r="E17" s="151" t="s">
        <v>55</v>
      </c>
      <c r="F17" s="257"/>
      <c r="G17" s="262"/>
    </row>
    <row r="18" spans="2:7">
      <c r="D18" s="165"/>
    </row>
    <row r="19" spans="2:7" ht="14.45" customHeight="1">
      <c r="B19" s="13" t="s">
        <v>279</v>
      </c>
      <c r="C19" s="147" t="s">
        <v>288</v>
      </c>
      <c r="D19" s="153">
        <f>Zdroje!$F$93*Zdroje!$F$38/Zdroje!$F$39</f>
        <v>755590861.22090054</v>
      </c>
      <c r="E19" s="151" t="s">
        <v>55</v>
      </c>
      <c r="F19" s="255" t="s">
        <v>289</v>
      </c>
      <c r="G19" s="251" t="str">
        <f>TEXT(SUM(D19,D21:D23,D25:D26),"# ##0 Kč")&amp;CHAR(10)&amp;"("&amp;TEXT(SUM(D19,D21:D23,D25:D26)/1000000,"# ##0")&amp;" mil. Kč)"</f>
        <v>3 197 889 711 Kč
(3 198 mil. Kč)</v>
      </c>
    </row>
    <row r="20" spans="2:7">
      <c r="D20" s="164"/>
      <c r="F20" s="249"/>
      <c r="G20" s="252"/>
    </row>
    <row r="21" spans="2:7">
      <c r="B21" s="258" t="s">
        <v>10</v>
      </c>
      <c r="C21" s="148" t="s">
        <v>290</v>
      </c>
      <c r="D21" s="153">
        <f>12*Zdroje!$F$80*Zdroje!$F$116*Zdroje!$F$85*Zdroje!$F$110</f>
        <v>1376760587.6755769</v>
      </c>
      <c r="E21" s="151" t="s">
        <v>55</v>
      </c>
      <c r="F21" s="249"/>
      <c r="G21" s="252"/>
    </row>
    <row r="22" spans="2:7">
      <c r="B22" s="259"/>
      <c r="C22" s="148" t="s">
        <v>291</v>
      </c>
      <c r="D22" s="153">
        <f>12*Zdroje!$F$81*Zdroje!$F$116*Zdroje!$F$86*Zdroje!$F$110</f>
        <v>452657016.50475287</v>
      </c>
      <c r="E22" s="151" t="s">
        <v>55</v>
      </c>
      <c r="F22" s="249"/>
      <c r="G22" s="252"/>
    </row>
    <row r="23" spans="2:7">
      <c r="B23" s="259"/>
      <c r="C23" s="148" t="s">
        <v>292</v>
      </c>
      <c r="D23" s="153">
        <f>12*Zdroje!$F$82*Zdroje!$F$115*Zdroje!$F$87*Zdroje!$F$110</f>
        <v>426313510.76930761</v>
      </c>
      <c r="E23" s="151" t="s">
        <v>55</v>
      </c>
      <c r="F23" s="249"/>
      <c r="G23" s="252"/>
    </row>
    <row r="24" spans="2:7">
      <c r="D24" s="154"/>
      <c r="F24" s="249"/>
      <c r="G24" s="252"/>
    </row>
    <row r="25" spans="2:7">
      <c r="B25" s="254" t="s">
        <v>8</v>
      </c>
      <c r="C25" s="148" t="s">
        <v>293</v>
      </c>
      <c r="D25" s="153">
        <f>Zdroje!$F$63*Zdroje!$F$83*Zdroje!$F$121*Zdroje!$F$122</f>
        <v>47401354.639911719</v>
      </c>
      <c r="E25" s="151" t="s">
        <v>55</v>
      </c>
      <c r="F25" s="249"/>
      <c r="G25" s="252"/>
    </row>
    <row r="26" spans="2:7">
      <c r="B26" s="224"/>
      <c r="C26" s="148" t="s">
        <v>294</v>
      </c>
      <c r="D26" s="153">
        <f>Zdroje!$F$84*Zdroje!$F$63*Zdroje!$F$119*Zdroje!$F$120</f>
        <v>139166379.95343173</v>
      </c>
      <c r="E26" s="151" t="s">
        <v>55</v>
      </c>
      <c r="F26" s="250"/>
      <c r="G26" s="253"/>
    </row>
    <row r="27" spans="2:7">
      <c r="D27" s="154"/>
    </row>
    <row r="28" spans="2:7">
      <c r="B28" s="254" t="s">
        <v>8</v>
      </c>
      <c r="C28" s="147" t="s">
        <v>295</v>
      </c>
      <c r="D28" s="153">
        <f>Zdroje!$F$23</f>
        <v>8362000</v>
      </c>
      <c r="E28" s="151" t="s">
        <v>55</v>
      </c>
      <c r="F28" s="248" t="s">
        <v>296</v>
      </c>
      <c r="G28" s="251" t="str">
        <f>TEXT(SUM(D28:D30),"# ##0 Kč")&amp;CHAR(10)&amp;"("&amp;TEXT(SUM(D28:D30)/1000000,"# ##0")&amp;" mil. Kč)"</f>
        <v>435 544 307 Kč
(436 mil. Kč)</v>
      </c>
    </row>
    <row r="29" spans="2:7">
      <c r="B29" s="224"/>
      <c r="C29" s="147" t="s">
        <v>297</v>
      </c>
      <c r="D29" s="153">
        <f>Zdroje!$F$24</f>
        <v>29002000</v>
      </c>
      <c r="E29" s="151" t="s">
        <v>55</v>
      </c>
      <c r="F29" s="249"/>
      <c r="G29" s="252"/>
    </row>
    <row r="30" spans="2:7">
      <c r="B30" s="224"/>
      <c r="C30" s="147" t="s">
        <v>298</v>
      </c>
      <c r="D30" s="153">
        <f>Zdroje!$F$28*Zdroje!$F$34*((Zdroje!F120*Zdroje!F119+Zdroje!F121*Zdroje!F122)/(Zdroje!F120+Zdroje!F122))</f>
        <v>398180307.21996123</v>
      </c>
      <c r="E30" s="151" t="s">
        <v>55</v>
      </c>
      <c r="F30" s="249"/>
      <c r="G30" s="252"/>
    </row>
    <row r="31" spans="2:7">
      <c r="D31" s="154"/>
      <c r="F31" s="249"/>
      <c r="G31" s="252"/>
    </row>
    <row r="32" spans="2:7" ht="30" customHeight="1">
      <c r="B32" s="247" t="s">
        <v>279</v>
      </c>
      <c r="C32" s="149" t="s">
        <v>299</v>
      </c>
      <c r="D32" s="155">
        <f>SUM(Zdroje!$F$18:$F$22)</f>
        <v>2535665000</v>
      </c>
      <c r="E32" s="151" t="s">
        <v>55</v>
      </c>
      <c r="F32" s="249"/>
      <c r="G32" s="252"/>
    </row>
    <row r="33" spans="2:9">
      <c r="B33" s="247"/>
      <c r="C33" s="147" t="s">
        <v>300</v>
      </c>
      <c r="D33" s="153">
        <f>Zdroje!$F$28*Zdroje!$F$33*Zdroje!$F$110*12</f>
        <v>1620716738.5630023</v>
      </c>
      <c r="E33" s="151" t="s">
        <v>55</v>
      </c>
      <c r="F33" s="250"/>
      <c r="G33" s="253"/>
    </row>
    <row r="34" spans="2:9">
      <c r="C34" s="17"/>
      <c r="D34" s="154"/>
    </row>
    <row r="35" spans="2:9" s="3" customFormat="1" ht="37.9" customHeight="1">
      <c r="B35" s="13" t="s">
        <v>282</v>
      </c>
      <c r="C35" s="150" t="s">
        <v>261</v>
      </c>
      <c r="D35" s="155">
        <f>Zdroje!$F$117*Zdroje!$F$53</f>
        <v>2259546968.5300617</v>
      </c>
      <c r="E35" s="152" t="s">
        <v>55</v>
      </c>
      <c r="F35" s="23" t="s">
        <v>301</v>
      </c>
      <c r="G35" s="24" t="str">
        <f>TEXT(SUM(D35),"# ##0 Kč")&amp;CHAR(10)&amp;"("&amp;TEXT(SUM(D35)/1000000,"# ##0")&amp;" mil. Kč)"</f>
        <v>2 259 546 969 Kč
(2 260 mil. Kč)</v>
      </c>
      <c r="H35"/>
      <c r="I35"/>
    </row>
  </sheetData>
  <mergeCells count="11">
    <mergeCell ref="F10:F17"/>
    <mergeCell ref="B13:B15"/>
    <mergeCell ref="B21:B23"/>
    <mergeCell ref="B25:B26"/>
    <mergeCell ref="G10:G17"/>
    <mergeCell ref="B32:B33"/>
    <mergeCell ref="F28:F33"/>
    <mergeCell ref="G28:G33"/>
    <mergeCell ref="B28:B30"/>
    <mergeCell ref="F19:F26"/>
    <mergeCell ref="G19:G26"/>
  </mergeCells>
  <pageMargins left="0.7" right="0.7" top="0.78740157499999996" bottom="0.78740157499999996" header="0.3" footer="0.3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03391-6D2E-4FEB-9C73-0F11D5D796AD}">
  <dimension ref="A1:F31"/>
  <sheetViews>
    <sheetView workbookViewId="0">
      <selection activeCell="E13" sqref="E13"/>
    </sheetView>
  </sheetViews>
  <sheetFormatPr defaultRowHeight="14.45"/>
  <cols>
    <col min="1" max="1" width="46.42578125" customWidth="1"/>
    <col min="2" max="2" width="12.28515625" bestFit="1" customWidth="1"/>
    <col min="5" max="5" width="31.28515625" customWidth="1"/>
    <col min="6" max="6" width="10.28515625" customWidth="1"/>
  </cols>
  <sheetData>
    <row r="1" spans="1:6">
      <c r="A1" s="16" t="s">
        <v>302</v>
      </c>
    </row>
    <row r="2" spans="1:6">
      <c r="A2" t="s">
        <v>303</v>
      </c>
      <c r="B2" t="s">
        <v>304</v>
      </c>
      <c r="E2" t="s">
        <v>305</v>
      </c>
    </row>
    <row r="3" spans="1:6">
      <c r="A3" t="s">
        <v>283</v>
      </c>
      <c r="B3" s="145">
        <f>Statistiky!$D$11</f>
        <v>0</v>
      </c>
      <c r="E3" s="114" t="s">
        <v>303</v>
      </c>
      <c r="F3" s="115" t="s">
        <v>304</v>
      </c>
    </row>
    <row r="4" spans="1:6">
      <c r="A4" t="s">
        <v>295</v>
      </c>
      <c r="B4" s="145">
        <f>Statistiky!$D$28</f>
        <v>8362000</v>
      </c>
      <c r="E4" t="s">
        <v>306</v>
      </c>
      <c r="F4" s="1">
        <f>Statistiky!$D$3</f>
        <v>659392.75157780596</v>
      </c>
    </row>
    <row r="5" spans="1:6">
      <c r="A5" t="s">
        <v>297</v>
      </c>
      <c r="B5" s="145">
        <f>Statistiky!$D$29</f>
        <v>29002000</v>
      </c>
      <c r="E5" t="s">
        <v>307</v>
      </c>
      <c r="F5" s="1">
        <f>Statistiky!$D$7</f>
        <v>602318.93711082113</v>
      </c>
    </row>
    <row r="6" spans="1:6">
      <c r="A6" t="s">
        <v>293</v>
      </c>
      <c r="B6" s="145">
        <f>Statistiky!$D$25</f>
        <v>47401354.639911719</v>
      </c>
      <c r="E6" t="s">
        <v>308</v>
      </c>
      <c r="F6" s="1">
        <f>Statistiky!$D$5</f>
        <v>25489624.574751485</v>
      </c>
    </row>
    <row r="7" spans="1:6">
      <c r="A7" t="s">
        <v>294</v>
      </c>
      <c r="B7" s="145">
        <f>Statistiky!$D$26</f>
        <v>139166379.95343173</v>
      </c>
    </row>
    <row r="8" spans="1:6">
      <c r="A8" t="s">
        <v>298</v>
      </c>
      <c r="B8" s="145">
        <f>Statistiky!$D$30</f>
        <v>398180307.21996123</v>
      </c>
    </row>
    <row r="9" spans="1:6">
      <c r="A9" t="s">
        <v>292</v>
      </c>
      <c r="B9" s="145">
        <f>Statistiky!$D$23</f>
        <v>426313510.76930761</v>
      </c>
    </row>
    <row r="10" spans="1:6">
      <c r="A10" t="s">
        <v>291</v>
      </c>
      <c r="B10" s="145">
        <f>Statistiky!$D$22</f>
        <v>452657016.50475287</v>
      </c>
    </row>
    <row r="11" spans="1:6">
      <c r="A11" t="s">
        <v>288</v>
      </c>
      <c r="B11" s="145">
        <f>Statistiky!$D$19</f>
        <v>755590861.22090054</v>
      </c>
    </row>
    <row r="12" spans="1:6">
      <c r="A12" t="s">
        <v>290</v>
      </c>
      <c r="B12" s="145">
        <f>Statistiky!$D$21</f>
        <v>1376760587.6755769</v>
      </c>
    </row>
    <row r="13" spans="1:6">
      <c r="A13" t="s">
        <v>300</v>
      </c>
      <c r="B13" s="145">
        <f>Statistiky!$D$33</f>
        <v>1620716738.5630023</v>
      </c>
    </row>
    <row r="14" spans="1:6">
      <c r="A14" t="s">
        <v>261</v>
      </c>
      <c r="B14" s="145">
        <f>Statistiky!$D$35</f>
        <v>2259546968.5300617</v>
      </c>
    </row>
    <row r="15" spans="1:6">
      <c r="A15" t="s">
        <v>287</v>
      </c>
      <c r="B15" s="145">
        <f>Statistiky!D17</f>
        <v>2508044238.8140068</v>
      </c>
    </row>
    <row r="16" spans="1:6">
      <c r="A16" t="s">
        <v>299</v>
      </c>
      <c r="B16" s="145">
        <f>Statistiky!$D$32</f>
        <v>2535665000</v>
      </c>
    </row>
    <row r="17" spans="1:2">
      <c r="A17" t="s">
        <v>286</v>
      </c>
      <c r="B17" s="145">
        <f>Statistiky!$D$15</f>
        <v>3121108698.6563067</v>
      </c>
    </row>
    <row r="18" spans="1:2">
      <c r="A18" t="s">
        <v>285</v>
      </c>
      <c r="B18" s="145">
        <f>Statistiky!$D$14</f>
        <v>3560647384.5185318</v>
      </c>
    </row>
    <row r="19" spans="1:2">
      <c r="A19" t="s">
        <v>280</v>
      </c>
      <c r="B19" s="145">
        <f>Statistiky!$D$10</f>
        <v>8050914747.9671392</v>
      </c>
    </row>
    <row r="20" spans="1:2">
      <c r="A20" t="s">
        <v>284</v>
      </c>
      <c r="B20" s="145">
        <f>Statistiky!$D$13</f>
        <v>8873658272.5002995</v>
      </c>
    </row>
    <row r="21" spans="1:2">
      <c r="B21" s="1"/>
    </row>
    <row r="22" spans="1:2">
      <c r="A22" s="16" t="s">
        <v>309</v>
      </c>
    </row>
    <row r="23" spans="1:2">
      <c r="A23" t="s">
        <v>303</v>
      </c>
      <c r="B23" t="s">
        <v>304</v>
      </c>
    </row>
    <row r="24" spans="1:2">
      <c r="A24" t="s">
        <v>287</v>
      </c>
      <c r="B24" s="1">
        <f>Statistiky!$D$17/Zdroje!$F$63</f>
        <v>20390603.567593552</v>
      </c>
    </row>
    <row r="25" spans="1:2">
      <c r="A25" t="s">
        <v>298</v>
      </c>
      <c r="B25" s="1">
        <f>Statistiky!$D$30/Zdroje!$F$63</f>
        <v>3237238.2700809855</v>
      </c>
    </row>
    <row r="26" spans="1:2">
      <c r="A26" t="s">
        <v>294</v>
      </c>
      <c r="B26" s="1">
        <f>Statistiky!$D$26/Zdroje!$F$63</f>
        <v>1131433.9833612335</v>
      </c>
    </row>
    <row r="27" spans="1:2">
      <c r="A27" t="s">
        <v>293</v>
      </c>
      <c r="B27" s="1">
        <f>Statistiky!$D$25/Zdroje!$F$63</f>
        <v>385376.86699115217</v>
      </c>
    </row>
    <row r="28" spans="1:2">
      <c r="A28" t="s">
        <v>297</v>
      </c>
      <c r="B28" s="1">
        <f>Statistiky!$D$29/Zdroje!$F$63</f>
        <v>235788.61788617886</v>
      </c>
    </row>
    <row r="29" spans="1:2">
      <c r="A29" t="s">
        <v>295</v>
      </c>
      <c r="B29" s="1">
        <f>Statistiky!$D$28/Zdroje!$F$63</f>
        <v>67983.739837398374</v>
      </c>
    </row>
    <row r="30" spans="1:2">
      <c r="A30" t="s">
        <v>261</v>
      </c>
      <c r="B30" s="1">
        <f>Statistiky!$D$35/Zdroje!$F$31</f>
        <v>41199.529000985734</v>
      </c>
    </row>
    <row r="31" spans="1:2">
      <c r="A31" t="s">
        <v>283</v>
      </c>
      <c r="B31" s="1">
        <f>Statistiky!$D$11/Zdroje!$F$31</f>
        <v>0</v>
      </c>
    </row>
  </sheetData>
  <sortState xmlns:xlrd2="http://schemas.microsoft.com/office/spreadsheetml/2017/richdata2" ref="A3:B20">
    <sortCondition ref="B2:B20"/>
  </sortState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53837-2525-4685-A904-3B1EBFEF6348}">
  <dimension ref="A1"/>
  <sheetViews>
    <sheetView showGridLines="0" workbookViewId="0">
      <selection activeCell="R21" sqref="R21"/>
    </sheetView>
  </sheetViews>
  <sheetFormatPr defaultRowHeight="14.45"/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Y E A A B Q S w M E F A A C A A g A D n Q 4 U 1 R 2 r y i k A A A A 9 Q A A A B I A H A B D b 2 5 m a W c v U G F j a 2 F n Z S 5 4 b W w g o h g A K K A U A A A A A A A A A A A A A A A A A A A A A A A A A A A A h Y 8 x D o I w G I W v Q r r T 1 m o M k p 8 y s E p i Y m K M W 1 M q N E I x t F j u 5 u C R v I I Y R d 0 c 3 / e + 4 b 3 7 9 Q b p 0 N T B R X V W t y Z B M 0 x R o I x s C 2 3 K B P X u G E Y o 5 b A R 8 i R K F Y y y s f F g i w R V z p 1 j Q r z 3 2 M 9 x 2 5 W E U T o j + 3 y 9 l Z V q B P r I + r 8 c a m O d M F I h D r v X G M 7 w a o m j B c M U y M Q g 1 + b b s 3 H u s / 2 B k P W 1 6 z v F p Q 2 z A 5 A p A n l f 4 A 9 Q S w M E F A A C A A g A D n Q 4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5 0 O F N 1 8 e v i k A E A A O 4 C A A A T A B w A R m 9 y b X V s Y X M v U 2 V j d G l v b j E u b S C i G A A o o B Q A A A A A A A A A A A A A A A A A A A A A A A A A A A C N U c 1 q G z E Q v h v 8 D m J 7 s U E s N r Q 5 N O w h 2 C 3 t p b T Y v S Q u i y x N s q q 1 M 4 v + 0 n X I k / S U B 8 g L F H L a 9 r 0 i x w E T v I E K g a R v v v n m m 5 E D 6 T U h W + z P 6 e l w M B y 4 S l h Q T G M U R i v t B S u Y A T 8 c s L T O l a W f C Z i 5 m M 9 J h h r Q j z 5 q A / m M 0 K e H G 2 W z 9 6 v v D q x b N e C t y K 1 w 2 3 Z D U a z m d I 2 G h H K r g 3 g u X c z G / G I O R t f a g y 0 y n n E 2 I x N q d M V 0 w t k H l K Q 0 X h U n 7 y a T K W f f A n l Y + N Z A c b j m X w j h x 5 j v b b 7 J z r u 7 y o j Y 3 T M H b B u 7 h 3 9 3 g B R Y 9 8 d S x O 4 + S 0 0 s x T o l f r V U J 5 V P I F Q y P X r q k L O L Z / j M m I U U R l h X e B t e V K j / / s a 0 u w f m 2 + a g t 7 Q C 3 S X Z e t / D s m 3 A j f 7 D E L + 5 y Z Q N V a m C r E i F c k M q T S J p A / P w y 9 9 y 9 p J w F G x o V 0 H 3 J j 7 H j n A L l 2 A B J e q S 1 o r W O 8 Z n 9 C d v 8 5 3 x J 0 q E T a 9 k w o 8 w t w m N R l E q L a 6 Q t q U y U F 5 X 1 J v / C r f H u g R f I k U o G 6 u 3 K L C V / U O 4 H Q 8 H G l / 5 o N N H U E s B A i 0 A F A A C A A g A D n Q 4 U 1 R 2 r y i k A A A A 9 Q A A A B I A A A A A A A A A A A A A A A A A A A A A A E N v b m Z p Z y 9 Q Y W N r Y W d l L n h t b F B L A Q I t A B Q A A g A I A A 5 0 O F M P y u m r p A A A A O k A A A A T A A A A A A A A A A A A A A A A A P A A A A B b Q 2 9 u d G V u d F 9 U e X B l c 1 0 u e G 1 s U E s B A i 0 A F A A C A A g A D n Q 4 U 3 X x 6 + K Q A Q A A 7 g I A A B M A A A A A A A A A A A A A A A A A 4 Q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w 4 A A A A A A A A h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u d m F s a W R p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c w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y N F Q x M j o z M T o z M C 4 4 N z c 1 N T k 2 W i I g L z 4 8 R W 5 0 c n k g V H l w Z T 0 i R m l s b E N v b H V t b l R 5 c G V z I i B W Y W x 1 Z T 0 i c 0 J n W U d C Z 0 1 H Q m d Z R 0 J n P T 0 i I C 8 + P E V u d H J 5 I F R 5 c G U 9 I k Z p b G x D b 2 x 1 b W 5 O Y W 1 l c y I g V m F s d W U 9 I n N b J n F 1 b 3 Q 7 Z H J 1 a F 9 k d W N o b 2 R 1 X 2 t v Z C Z x d W 9 0 O y w m c X V v d D t k c n V o X 2 R 1 Y 2 h v Z H U m c X V v d D s s J n F 1 b 3 Q 7 c G 9 o b G F 2 a V 9 r b 2 Q m c X V v d D s s J n F 1 b 3 Q 7 c G 9 o b G F 2 a S Z x d W 9 0 O y w m c X V v d D t y Z W Z l c m V u Y 2 5 p X 2 9 i Z G 9 i a S Z x d W 9 0 O y w m c X V v d D t 2 Z W t f a 2 9 k J n F 1 b 3 Q 7 L C Z x d W 9 0 O 3 Z l a y Z x d W 9 0 O y w m c X V v d D t z a 3 V w a W 5 h X 2 R p Y W d u b 3 p f Z G x l X 3 d o b 1 9 r b 2 Q m c X V v d D s s J n F 1 b 3 Q 7 c 2 t 1 c G l u Y V 9 k a W F n b m 9 6 X 2 R s Z V 9 3 a G 8 m c X V v d D s s J n F 1 b 3 Q 7 c G 9 j Z X R f b m 9 2 Z V 9 w c m l 6 b m F u e W N o X 2 R 1 Y 2 h v Z H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W 5 2 Y W x p Z G l 0 Y S 9 a b c S b b s S b b s O 9 I H R 5 c C 5 7 Z H J 1 a F 9 k d W N o b 2 R 1 X 2 t v Z C w w f S Z x d W 9 0 O y w m c X V v d D t T Z W N 0 a W 9 u M S 9 p b n Z h b G l k a X R h L 1 p t x J t u x J t u w 7 0 g d H l w L n t k c n V o X 2 R 1 Y 2 h v Z H U s M X 0 m c X V v d D s s J n F 1 b 3 Q 7 U 2 V j d G l v b j E v a W 5 2 Y W x p Z G l 0 Y S 9 a b c S b b s S b b s O 9 I H R 5 c C 5 7 c G 9 o b G F 2 a V 9 r b 2 Q s M n 0 m c X V v d D s s J n F 1 b 3 Q 7 U 2 V j d G l v b j E v a W 5 2 Y W x p Z G l 0 Y S 9 a b c S b b s S b b s O 9 I H R 5 c C 5 7 c G 9 o b G F 2 a S w z f S Z x d W 9 0 O y w m c X V v d D t T Z W N 0 a W 9 u M S 9 p b n Z h b G l k a X R h L 1 p t x J t u x J t u w 7 0 g d H l w L n t y Z W Z l c m V u Y 2 5 p X 2 9 i Z G 9 i a S w 0 f S Z x d W 9 0 O y w m c X V v d D t T Z W N 0 a W 9 u M S 9 p b n Z h b G l k a X R h L 1 p t x J t u x J t u w 7 0 g d H l w L n t 2 Z W t f a 2 9 k L D V 9 J n F 1 b 3 Q 7 L C Z x d W 9 0 O 1 N l Y 3 R p b 2 4 x L 2 l u d m F s a W R p d G E v W m 3 E m 2 7 E m 2 7 D v S B 0 e X A u e 3 Z l a y w 2 f S Z x d W 9 0 O y w m c X V v d D t T Z W N 0 a W 9 u M S 9 p b n Z h b G l k a X R h L 1 p t x J t u x J t u w 7 0 g d H l w L n t z a 3 V w a W 5 h X 2 R p Y W d u b 3 p f Z G x l X 3 d o b 1 9 r b 2 Q s N 3 0 m c X V v d D s s J n F 1 b 3 Q 7 U 2 V j d G l v b j E v a W 5 2 Y W x p Z G l 0 Y S 9 a b c S b b s S b b s O 9 I H R 5 c C 5 7 c 2 t 1 c G l u Y V 9 k a W F n b m 9 6 X 2 R s Z V 9 3 a G 8 s O H 0 m c X V v d D s s J n F 1 b 3 Q 7 U 2 V j d G l v b j E v a W 5 2 Y W x p Z G l 0 Y S 9 a b c S b b s S b b s O 9 I H R 5 c C 5 7 c G 9 j Z X R f b m 9 2 Z V 9 w c m l 6 b m F u e W N o X 2 R 1 Y 2 h v Z H U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l u d m F s a W R p d G E v W m 3 E m 2 7 E m 2 7 D v S B 0 e X A u e 2 R y d W h f Z H V j a G 9 k d V 9 r b 2 Q s M H 0 m c X V v d D s s J n F 1 b 3 Q 7 U 2 V j d G l v b j E v a W 5 2 Y W x p Z G l 0 Y S 9 a b c S b b s S b b s O 9 I H R 5 c C 5 7 Z H J 1 a F 9 k d W N o b 2 R 1 L D F 9 J n F 1 b 3 Q 7 L C Z x d W 9 0 O 1 N l Y 3 R p b 2 4 x L 2 l u d m F s a W R p d G E v W m 3 E m 2 7 E m 2 7 D v S B 0 e X A u e 3 B v a G x h d m l f a 2 9 k L D J 9 J n F 1 b 3 Q 7 L C Z x d W 9 0 O 1 N l Y 3 R p b 2 4 x L 2 l u d m F s a W R p d G E v W m 3 E m 2 7 E m 2 7 D v S B 0 e X A u e 3 B v a G x h d m k s M 3 0 m c X V v d D s s J n F 1 b 3 Q 7 U 2 V j d G l v b j E v a W 5 2 Y W x p Z G l 0 Y S 9 a b c S b b s S b b s O 9 I H R 5 c C 5 7 c m V m Z X J l b m N u a V 9 v Y m R v Y m k s N H 0 m c X V v d D s s J n F 1 b 3 Q 7 U 2 V j d G l v b j E v a W 5 2 Y W x p Z G l 0 Y S 9 a b c S b b s S b b s O 9 I H R 5 c C 5 7 d m V r X 2 t v Z C w 1 f S Z x d W 9 0 O y w m c X V v d D t T Z W N 0 a W 9 u M S 9 p b n Z h b G l k a X R h L 1 p t x J t u x J t u w 7 0 g d H l w L n t 2 Z W s s N n 0 m c X V v d D s s J n F 1 b 3 Q 7 U 2 V j d G l v b j E v a W 5 2 Y W x p Z G l 0 Y S 9 a b c S b b s S b b s O 9 I H R 5 c C 5 7 c 2 t 1 c G l u Y V 9 k a W F n b m 9 6 X 2 R s Z V 9 3 a G 9 f a 2 9 k L D d 9 J n F 1 b 3 Q 7 L C Z x d W 9 0 O 1 N l Y 3 R p b 2 4 x L 2 l u d m F s a W R p d G E v W m 3 E m 2 7 E m 2 7 D v S B 0 e X A u e 3 N r d X B p b m F f Z G l h Z 2 5 v e l 9 k b G V f d 2 h v L D h 9 J n F 1 b 3 Q 7 L C Z x d W 9 0 O 1 N l Y 3 R p b 2 4 x L 2 l u d m F s a W R p d G E v W m 3 E m 2 7 E m 2 7 D v S B 0 e X A u e 3 B v Y 2 V 0 X 2 5 v d m V f c H J p e m 5 h b n l j a F 9 k d W N o b 2 R 1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b n Z h b G l k a X R h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5 2 Y W x p Z G l 0 Y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u d m F s a W R p d G E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J y K e Q i U b X R 6 3 H h 1 m 3 C E I 9 A A A A A A I A A A A A A A N m A A D A A A A A E A A A A L h 7 u 8 Y 9 H G m y + Y I C 3 n P a z g M A A A A A B I A A A K A A A A A Q A A A A T a C m T 7 Y 6 i j t i M S w z T A w v M V A A A A B f K i G O g H j o B Q D g H q s J q l u F u m K m G N l O x X S n y U N 0 z 4 J / r Y W M 6 n 4 c P 8 W q V r c N 3 Y e 3 / F z F n K G 1 A d v 5 z W R K F M s m K O g t L 7 5 8 s O l v M 5 v z Q 9 h P D h E q z h Q A A A A + m m 1 X h + u z l T 8 6 x v d d Q r U K l k u c U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75BC26-A9DD-4BAB-88AA-250D9C77C76A}"/>
</file>

<file path=customXml/itemProps2.xml><?xml version="1.0" encoding="utf-8"?>
<ds:datastoreItem xmlns:ds="http://schemas.openxmlformats.org/officeDocument/2006/customXml" ds:itemID="{F53C4ABD-EB04-4AF8-8459-A662BE4C9E08}"/>
</file>

<file path=customXml/itemProps3.xml><?xml version="1.0" encoding="utf-8"?>
<ds:datastoreItem xmlns:ds="http://schemas.openxmlformats.org/officeDocument/2006/customXml" ds:itemID="{5A3BA0F7-12D7-40BA-9274-2BC4D7AC1C81}"/>
</file>

<file path=customXml/itemProps4.xml><?xml version="1.0" encoding="utf-8"?>
<ds:datastoreItem xmlns:ds="http://schemas.openxmlformats.org/officeDocument/2006/customXml" ds:itemID="{53D277FF-B59D-4FEB-8576-E62848EF0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Raszyková Petra</dc:creator>
  <cp:keywords/>
  <dc:description/>
  <cp:lastModifiedBy>Veselá Kateřina</cp:lastModifiedBy>
  <cp:revision/>
  <dcterms:created xsi:type="dcterms:W3CDTF">2021-09-15T06:21:32Z</dcterms:created>
  <dcterms:modified xsi:type="dcterms:W3CDTF">2022-12-08T13:34:22Z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21854600</vt:r8>
  </property>
  <property fmtid="{D5CDD505-2E9C-101B-9397-08002B2CF9AE}" pid="4" name="MediaServiceImageTags">
    <vt:lpwstr/>
  </property>
</Properties>
</file>